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DATA SHEET" sheetId="2" r:id="rId1"/>
    <sheet name="PROCEEDINGS" sheetId="1" r:id="rId2"/>
    <sheet name="Sheet3" sheetId="3" state="hidden" r:id="rId3"/>
    <sheet name="Sheet4" sheetId="4" state="hidden" r:id="rId4"/>
    <sheet name="MASTER SCALE" sheetId="5" r:id="rId5"/>
  </sheets>
  <definedNames>
    <definedName name="_xlnm.Print_Area" localSheetId="0">'DATA SHEET'!$A$2:$H$36</definedName>
    <definedName name="_xlnm.Print_Area" localSheetId="1">PROCEEDINGS!$A$1:$K$44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4" i="1"/>
  <c r="G34"/>
  <c r="E13" i="2"/>
  <c r="G29" i="1"/>
  <c r="G30"/>
  <c r="G31"/>
  <c r="G33"/>
  <c r="M27" i="2"/>
  <c r="M23"/>
  <c r="M24"/>
  <c r="M25"/>
  <c r="M26"/>
  <c r="G32" i="1" s="1"/>
  <c r="E22" i="2"/>
  <c r="K22" s="1"/>
  <c r="E28" i="1" s="1"/>
  <c r="E29"/>
  <c r="E30"/>
  <c r="E31"/>
  <c r="K23" i="2"/>
  <c r="K24"/>
  <c r="K25"/>
  <c r="K26"/>
  <c r="E32" i="1" s="1"/>
  <c r="K27" i="2"/>
  <c r="E33" i="1" s="1"/>
  <c r="K9" i="2"/>
  <c r="L9" s="1"/>
  <c r="H24"/>
  <c r="D30" i="1" s="1"/>
  <c r="A1"/>
  <c r="J3"/>
  <c r="C3"/>
  <c r="I43"/>
  <c r="I42"/>
  <c r="I41"/>
  <c r="H23" i="2"/>
  <c r="D29" i="1" s="1"/>
  <c r="H25" i="2"/>
  <c r="D31" i="1" s="1"/>
  <c r="D32"/>
  <c r="H27" i="2"/>
  <c r="D33" i="1" s="1"/>
  <c r="D28"/>
  <c r="F42" i="3"/>
  <c r="I49" s="1"/>
  <c r="H49"/>
  <c r="F45"/>
  <c r="I52" s="1"/>
  <c r="F46"/>
  <c r="I53" s="1"/>
  <c r="I25" i="2"/>
  <c r="K31" i="1" s="1"/>
  <c r="I26" i="2"/>
  <c r="K32" i="1" s="1"/>
  <c r="I27" i="2"/>
  <c r="K33" i="1" s="1"/>
  <c r="I22" i="2"/>
  <c r="K28" i="1"/>
  <c r="I23" i="2"/>
  <c r="K29" i="1" s="1"/>
  <c r="I24" i="2"/>
  <c r="K30" i="1"/>
  <c r="H50" i="3"/>
  <c r="H51"/>
  <c r="H52"/>
  <c r="H53"/>
  <c r="H48"/>
  <c r="A28" i="1"/>
  <c r="F18"/>
  <c r="F19" s="1"/>
  <c r="C4"/>
  <c r="A2"/>
  <c r="I44" i="3"/>
  <c r="G46" s="1"/>
  <c r="F43"/>
  <c r="I50" s="1"/>
  <c r="F44"/>
  <c r="I51" s="1"/>
  <c r="F41"/>
  <c r="I48" s="1"/>
  <c r="G40"/>
  <c r="H40" s="1"/>
  <c r="J59" l="1"/>
  <c r="J61"/>
  <c r="J60"/>
  <c r="F20" i="1"/>
  <c r="C13" i="2"/>
  <c r="K13"/>
  <c r="L13" s="1"/>
  <c r="I43" i="3"/>
  <c r="G45" s="1"/>
  <c r="F32" i="1" s="1"/>
  <c r="C11" i="2"/>
  <c r="F23" i="1" s="1"/>
  <c r="J56" i="3"/>
  <c r="J58"/>
  <c r="J57"/>
  <c r="F21" i="1"/>
  <c r="C27" i="2"/>
  <c r="F33" i="1"/>
  <c r="H46" i="3"/>
  <c r="F27" i="2" s="1"/>
  <c r="G38" i="3"/>
  <c r="I38" s="1"/>
  <c r="I39" s="1"/>
  <c r="F22" i="1" l="1"/>
  <c r="G22" i="2"/>
  <c r="M22" s="1"/>
  <c r="G28" i="1" s="1"/>
  <c r="B16"/>
  <c r="C26" i="2"/>
  <c r="H45" i="3"/>
  <c r="I32" i="1" s="1"/>
  <c r="I33"/>
  <c r="G41" i="3"/>
  <c r="I40"/>
  <c r="F26" i="2" l="1"/>
  <c r="G42" i="3"/>
  <c r="I41"/>
  <c r="H41"/>
  <c r="F28" i="1"/>
  <c r="C22" i="2"/>
  <c r="I42" i="3" l="1"/>
  <c r="G44" s="1"/>
  <c r="G43"/>
  <c r="F22" i="2"/>
  <c r="I28" i="1"/>
  <c r="F29"/>
  <c r="H42" i="3"/>
  <c r="C23" i="2"/>
  <c r="F23" l="1"/>
  <c r="I29" i="1"/>
  <c r="C24" i="2"/>
  <c r="H43" i="3"/>
  <c r="F30" i="1"/>
  <c r="C25" i="2"/>
  <c r="F31" i="1"/>
  <c r="H44" i="3"/>
  <c r="I31" i="1" l="1"/>
  <c r="F25" i="2"/>
  <c r="I30" i="1"/>
  <c r="F24" i="2"/>
</calcChain>
</file>

<file path=xl/sharedStrings.xml><?xml version="1.0" encoding="utf-8"?>
<sst xmlns="http://schemas.openxmlformats.org/spreadsheetml/2006/main" count="511" uniqueCount="234">
  <si>
    <t>G.O.Ms.No. 2 Finanance (HRM.IV) Dept. Dt. 17-01-2022</t>
  </si>
  <si>
    <t>ORDER:</t>
  </si>
  <si>
    <t>.</t>
  </si>
  <si>
    <t>Name of the Incumbent</t>
  </si>
  <si>
    <t>Date of  Instance</t>
  </si>
  <si>
    <t>Existing Scale of Pay in RPS 2015</t>
  </si>
  <si>
    <t>Pays in RPS 2015</t>
  </si>
  <si>
    <t>Revised Scale of Pay in RPS 2022</t>
  </si>
  <si>
    <t>Revised Pays in RPS 2022</t>
  </si>
  <si>
    <t>Personal Pay as per RPS 2022</t>
  </si>
  <si>
    <t>Pay Raised Due to</t>
  </si>
  <si>
    <t xml:space="preserve">                                                                                                                                 </t>
  </si>
  <si>
    <t>Copy of the pay bills (3) copies submitted to STO/PAO</t>
  </si>
  <si>
    <t>Copy to Office File.</t>
  </si>
  <si>
    <t xml:space="preserve"> G.O.Ms.No. 8 Finanance (HRM.IV) Dept. Dt. 17-01-2022</t>
  </si>
  <si>
    <t>G.O.Ms.No. 9 Finanance (HRM.IV) Dept. Dt. 17-01-2022</t>
  </si>
  <si>
    <t xml:space="preserve">                     </t>
  </si>
  <si>
    <t>Circular Memo No. 1249673/11/755/2020/PC-TA/2022, dt.19-01-2022,22-01-2022, 25-01-2022</t>
  </si>
  <si>
    <t>G.O.Ms.No. 1 Finanance (HRM.IV) Dept. Dt. 17-01-2022</t>
  </si>
  <si>
    <t xml:space="preserve">Ref : </t>
  </si>
  <si>
    <t xml:space="preserve">Total    : </t>
  </si>
  <si>
    <t xml:space="preserve">Fitment @ 23%   : </t>
  </si>
  <si>
    <t>DA @ 30.392% :</t>
  </si>
  <si>
    <t xml:space="preserve">Basic Pay as on 1.7.2018   : </t>
  </si>
  <si>
    <t xml:space="preserve">       As per the Govt Orders above HRA, the new D.A  rates shall be implemented, Consequently any changes in the during period HRA/DA slab rates will be implemented. Maximum 5 Stagnation Increments Are Sanctioned If And When Pay Arrived Beyond Time Scale</t>
  </si>
  <si>
    <t xml:space="preserve">       As per reference 6th cited above the monitory benefit is allowed notionally from 01-07-2018 to 31-03-2020. Monetory benefit w.e.f 01-04-2020, the arrears from 01-04-2020 to 31-12-2021 are to be paid as Payments will be made till the dt. 31-12-2021, by cash will be paid from 1 Jan 2022 subject to the above orders.</t>
  </si>
  <si>
    <t xml:space="preserve">       Further the individuals are informed that if any excess payment is noticed due to erroneous in fixation of pay the same will be recovered in lump-sum form the concerned without any prior notice and when anomaly if any is noticed by the authorities concerned, in during the course of audit, the pay will be revised accordingly Without Any Notice  and Assigning Any Reason </t>
  </si>
  <si>
    <t xml:space="preserve">        Certified That Necessary Entries Are Made In The Service Register Of The Individual In Regard To This Pay Fixation In RPS 2022</t>
  </si>
  <si>
    <t>Sub:</t>
  </si>
  <si>
    <t>Accordingly  Pay Revised At Subsequent Dates When Raised in Pre Revised Scales Due to AGI/AAS/Promotion/Step-up/Preponement etc As Shown Below</t>
  </si>
  <si>
    <t>Rc.No.</t>
  </si>
  <si>
    <t>Date:</t>
  </si>
  <si>
    <t xml:space="preserve">             In the Government order 1st read above the Pay scales of employees of State GovernmentIncluding Local Bodies have been revised in revision of Pay Scales, 2022 with effect from the date01.07.2018  , With Monetary Benifit  From 1.4.2020 And Cash from Jan 2022</t>
  </si>
  <si>
    <t>NAME OF THE EMPLOYEE</t>
  </si>
  <si>
    <t>DEPARTMENT</t>
  </si>
  <si>
    <t>OFFICE</t>
  </si>
  <si>
    <t>PLACE OF WORKING</t>
  </si>
  <si>
    <t>SCALE OF PAY IN RPS 2015</t>
  </si>
  <si>
    <t>SCALE OF PAY IN RPS 2022</t>
  </si>
  <si>
    <t>PAY FIXED IN RPS 2022</t>
  </si>
  <si>
    <r>
      <rPr>
        <sz val="11"/>
        <color indexed="8"/>
        <rFont val="Calibri"/>
        <family val="2"/>
      </rPr>
      <t>OLD</t>
    </r>
    <r>
      <rPr>
        <sz val="11"/>
        <color indexed="8"/>
        <rFont val="Times New Roman"/>
        <family val="1"/>
      </rPr>
      <t xml:space="preserve"> </t>
    </r>
    <r>
      <rPr>
        <sz val="11"/>
        <color indexed="8"/>
        <rFont val="Calibri"/>
        <family val="2"/>
      </rPr>
      <t>PAY</t>
    </r>
  </si>
  <si>
    <r>
      <rPr>
        <sz val="11"/>
        <color indexed="8"/>
        <rFont val="Calibri"/>
        <family val="2"/>
      </rPr>
      <t>NEW</t>
    </r>
    <r>
      <rPr>
        <sz val="11"/>
        <color indexed="8"/>
        <rFont val="Times New Roman"/>
        <family val="1"/>
      </rPr>
      <t xml:space="preserve"> </t>
    </r>
    <r>
      <rPr>
        <sz val="11"/>
        <color indexed="8"/>
        <rFont val="Calibri"/>
        <family val="2"/>
      </rPr>
      <t>PAY</t>
    </r>
  </si>
  <si>
    <t>KRISHNAMSETTI VENKATA NAGARAJU</t>
  </si>
  <si>
    <t xml:space="preserve">EDUCATION </t>
  </si>
  <si>
    <t>SNRR ZP HIGH SCHOOL</t>
  </si>
  <si>
    <t>CHIRUMAMILLA</t>
  </si>
  <si>
    <t>28940-78910</t>
  </si>
  <si>
    <t>PAY AS ON 01.07.2018</t>
  </si>
  <si>
    <t>PAY RAISED DUE TO</t>
  </si>
  <si>
    <t>INCREMENT MONTH</t>
  </si>
  <si>
    <t>JAN</t>
  </si>
  <si>
    <t>FEB</t>
  </si>
  <si>
    <t>MAR</t>
  </si>
  <si>
    <t>APR</t>
  </si>
  <si>
    <t>MAY</t>
  </si>
  <si>
    <t>JUN</t>
  </si>
  <si>
    <t>JUL</t>
  </si>
  <si>
    <t>AUG</t>
  </si>
  <si>
    <t>SEP</t>
  </si>
  <si>
    <t>OCT</t>
  </si>
  <si>
    <t>NOV</t>
  </si>
  <si>
    <t>DEC</t>
  </si>
  <si>
    <t>YEAR</t>
  </si>
  <si>
    <t>PAYS IN RPS 2015</t>
  </si>
  <si>
    <t>A.G.I</t>
  </si>
  <si>
    <t>AAS</t>
  </si>
  <si>
    <t>PROMOTION</t>
  </si>
  <si>
    <t>PROMOTION FR22A(i)</t>
  </si>
  <si>
    <t>PROMOTION FR22(B)</t>
  </si>
  <si>
    <t>RPS 2022</t>
  </si>
  <si>
    <t>PROCEEDING OF THE</t>
  </si>
  <si>
    <t>HEAD MASTER</t>
  </si>
  <si>
    <t>PLACE</t>
  </si>
  <si>
    <t>M.SUNDAR RAO M.A.,M.Ed</t>
  </si>
  <si>
    <t>Rs.</t>
  </si>
  <si>
    <t>SCALE IN RPS 2015</t>
  </si>
  <si>
    <t>SCALE IN RPS 2021</t>
  </si>
  <si>
    <t>S.No</t>
  </si>
  <si>
    <t>Grade</t>
  </si>
  <si>
    <t>I</t>
  </si>
  <si>
    <t>13000-390-14170-430-15460-470-16870-510-18400-550-20050-590-21820-640-23740-700-25840-760-28120-820-30580-880-33220-950-36070-1030-39160-1110-40270 (40)</t>
  </si>
  <si>
    <t>II</t>
  </si>
  <si>
    <t>13390-390-14170-430-15460-470-16870-510-18400-550-20050-590-21820-640-23740-700-25840-760-28120-820-30580-880-33220-950-36070-1030-39160-1110-41380 (40)</t>
  </si>
  <si>
    <t>III</t>
  </si>
  <si>
    <t>13780-390-14170-430-15460-470-16870-510-18400-550-20050-590-21820-640-23740-700-25840-760-28120-820-30580-880-33220-950-36070-1030-39160-1110-42490 (40)</t>
  </si>
  <si>
    <t>IV</t>
  </si>
  <si>
    <t>14600-430-15460-470-16870-510-18400-550-20050-590-21820-640-23740-700-25840-760-28120-820-30580-880-33220-950-36070-1030-39160-1110-42490-1190-44870 (40)</t>
  </si>
  <si>
    <t>V</t>
  </si>
  <si>
    <t>15030-430-15460-470-16870-510-18400-550-20050-590-21820-640-23740-700-25840-760-28120-820-30580-880-33220-950-36070-1030-39160-1110-42490-1190-46060 (40)</t>
  </si>
  <si>
    <t>VI</t>
  </si>
  <si>
    <t>15460-470-16870-510-18400-550-20050-590-21820-640-23740-700-25840-760-28120-820-30580-880 -33220-950-36070-1030-39160-1110-42490-1190-46060-1270-47330 (40)</t>
  </si>
  <si>
    <t>VII</t>
  </si>
  <si>
    <t>16400-470-16870-510-18400-550-20050-590-21820-640-23740-700-25840-760-28120-820-30580-880-33220-950-36070-1030-39160-1110-42490-1190-46060-1270-49870-(40)</t>
  </si>
  <si>
    <t>VIII</t>
  </si>
  <si>
    <t>17890-510-18400-550-20050-590-21820-640-23740-700-25840-760-28120-820-30580-880-33220-950-36070-1030-39160-1110-42490-1190-46060-1270-49870-1360-53950 (40)</t>
  </si>
  <si>
    <t>IX</t>
  </si>
  <si>
    <t>18400-550-20050-590-21820-640-23740-700-25840-760-28120-820-30580-880-33220-950-36070-1030-39160-1110-42490-1190-46060-1270-49870-1360-53950-1460-55410 (40)</t>
  </si>
  <si>
    <t>X</t>
  </si>
  <si>
    <t>19500-550-20050-590-21820-640-23740-700-25840-760-28120-820-30580-880-33220-950-36070-1030-39160-1110-42490-1190-46060-1270-49870-1360-53950-1460-58330 (40)</t>
  </si>
  <si>
    <t>XI</t>
  </si>
  <si>
    <t>21230-590-21820-640-23740-700-25840-760-28120-820-30580-880-33220-950-36070-1030-39160-1110-42490-1190-46060-1270-49870-1360-53950-1460-58330-1560-63010-(40)</t>
  </si>
  <si>
    <t>XII</t>
  </si>
  <si>
    <t>22460-640-23740-700-25840-760-28120-820-30580-880-33220-950-36070-1030-39160-1110-42490-1190-46060-1270-49870-1360-53950-1460-58330-1560-63010-1660-66330 (40)</t>
  </si>
  <si>
    <t>XIII</t>
  </si>
  <si>
    <t>23100-640-23740-700-25840-760-28120-820-30580-880-33220-950-36070-1030-39160-1110-42490-1190-46060-1270-49870-1360-53950-1460-58330-1560-63010-1660-67990 (40)</t>
  </si>
  <si>
    <t>XIV</t>
  </si>
  <si>
    <t>24440-700-25840-760-28120-820-30580-880-33220-950-36070-1030-39160-1110-42490-1190-46060-1270-49870-1360-53950-1460-58330-1560-63010-1660 -67990-1760-71510 (40)</t>
  </si>
  <si>
    <t>XV</t>
  </si>
  <si>
    <t>25140-700-25840-760-28120-820-30580-880-33220-950-36070-1030-39160-1110-42490-1190-46060-1270-49870-1360-53950-1460-58330-1560-63010-1660-67990-1760-73270 (40)</t>
  </si>
  <si>
    <t>XVI</t>
  </si>
  <si>
    <t>26600-760-28120-820-30580-880-33220-950-36070-1030-39160-1110-42490-1190-46060-1270-49870-1360-53950-1460-58330-1560-63010-1660-67990-1760-73270-1880-77030 (40)</t>
  </si>
  <si>
    <t>XVII</t>
  </si>
  <si>
    <t>28940-820-30580-880-33220-950-36070-1030-39160-1110-42490-1190-46060-1270-49870-1360-53950-1460-58330-1560-63010-1660-67990-1760-73270-1880-78910 (38)</t>
  </si>
  <si>
    <t>XVIII</t>
  </si>
  <si>
    <t>29760-820-30580-880-33220-950-36070-1030-39160-1110-42490-1190-46060-1270-49870-1360-53950-1460-58330-1560-63010-1660-67990-1760-73270-1880-78910-2020-80930 (38)</t>
  </si>
  <si>
    <t>XIX</t>
  </si>
  <si>
    <t>31460-880-33220-950-36070-1030-39160-1110-42490-1190-46060-1270-49870-1360-53950-1460-58330-1560-63010-1660-67990-1760-73270-1880-78910-2020-84970  (38)</t>
  </si>
  <si>
    <t>XX</t>
  </si>
  <si>
    <t>35120-950-36070-1030-39160-1110-42490-1190-46060-1270-49870-1360-53950-1460-58330-1560-63010-1660-67990-1760-73270-1880-78910-2020-84970  2160  87130 (35)</t>
  </si>
  <si>
    <t>XXI</t>
  </si>
  <si>
    <t>37100-1030-39160-1110-42490-1190-46060-1270-49870-1360-53950-1460-58330-1560-63010-1660-67990-1760-73270-1880-78910-2020-84970-2160-91450 (35)</t>
  </si>
  <si>
    <t>XXII</t>
  </si>
  <si>
    <t>40270-1110-42490-1190-46060-1270-49870-1360-53950-1460-58330-1560-63010-1660-67990-1760-73270-1880-78910-2020-84970-2160-91450-2330-93780 (33)</t>
  </si>
  <si>
    <t>XXIII</t>
  </si>
  <si>
    <t>42490-1190-46060-1270-49870-1360-53950-1460-58330-1560-63010-1660-67990-1760-73270-1880-78910-2020-84970-2160-91450-2330-96110 (32)</t>
  </si>
  <si>
    <t>XXIV</t>
  </si>
  <si>
    <t>46060-1270-49870-1360-53950-1460-58330-1560-63010-1660-67990-1760-73270-1880-78910-2020-84970-2160-91450-2330-98440 (30)</t>
  </si>
  <si>
    <t>XXV</t>
  </si>
  <si>
    <t>49870-1360-53950-1460-58330-1560-63010-1660-67990-1760-73270-1880-78910-2020-84970-2160-91450-2330-100770 (28)</t>
  </si>
  <si>
    <t>XXVI</t>
  </si>
  <si>
    <t>52590-1360-53950-1460-58330-1560-63010-1660-67990-1760-73270-1880-78910-2020-84970-2160-91450-2330-100770-2520-103290 (27)</t>
  </si>
  <si>
    <t>XXVII</t>
  </si>
  <si>
    <t>56870-1460-58330-1560-63010-1660-67990-1760-73270-1880-78910-2020-84970-2160  91450-2330-100770-2520-105810 (25)</t>
  </si>
  <si>
    <t>XXVIII</t>
  </si>
  <si>
    <t>61450-1560-63010-1660-67990-1760-73270-1880-78910-2020-84970-2160-91450-2330- 100770-2520-105810 (22)</t>
  </si>
  <si>
    <t>XXIX</t>
  </si>
  <si>
    <t>66330-1660-67990-1760-73270-1880-78910-2020-84970-2160-91450-2330-100770-2520  108330 (20)</t>
  </si>
  <si>
    <t>XXX</t>
  </si>
  <si>
    <t>73270-1880-78910-2020-84970-2160-91450-2330-100770-2520-108330 (16)</t>
  </si>
  <si>
    <t>XXXI</t>
  </si>
  <si>
    <t>80930-2020- 84970-2160-91450-2330-100770-2520-110850 (13)</t>
  </si>
  <si>
    <t>XXXII</t>
  </si>
  <si>
    <t>87130-2160-91450-2330-100770-2520-110850 (10)</t>
  </si>
  <si>
    <t>13000-40270</t>
  </si>
  <si>
    <t>13390-41380</t>
  </si>
  <si>
    <t xml:space="preserve">13780-42490 </t>
  </si>
  <si>
    <t xml:space="preserve">14600-44870 </t>
  </si>
  <si>
    <t xml:space="preserve">15030-46060 </t>
  </si>
  <si>
    <t>25140-73270</t>
  </si>
  <si>
    <t>26600-77030</t>
  </si>
  <si>
    <t>29760-80930</t>
  </si>
  <si>
    <t>31460-84970</t>
  </si>
  <si>
    <t>35120-87130</t>
  </si>
  <si>
    <t>37100-91450</t>
  </si>
  <si>
    <t>40270-93780</t>
  </si>
  <si>
    <t>21230-63010</t>
  </si>
  <si>
    <t xml:space="preserve">22460-66330 </t>
  </si>
  <si>
    <t xml:space="preserve">23100-67990 </t>
  </si>
  <si>
    <t xml:space="preserve">42490-96110 </t>
  </si>
  <si>
    <t xml:space="preserve">46060-98440 </t>
  </si>
  <si>
    <t xml:space="preserve">87130-110850 </t>
  </si>
  <si>
    <t>80930-110850</t>
  </si>
  <si>
    <t xml:space="preserve">73270-108330 </t>
  </si>
  <si>
    <t xml:space="preserve">66330-  108330 </t>
  </si>
  <si>
    <t>RPS 2015</t>
  </si>
  <si>
    <t>RPS 2021</t>
  </si>
  <si>
    <t>20000-61960</t>
  </si>
  <si>
    <t>20600-63660</t>
  </si>
  <si>
    <t>21200-65360</t>
  </si>
  <si>
    <t>22460-69020</t>
  </si>
  <si>
    <t>23120-70850</t>
  </si>
  <si>
    <t>23780-72810</t>
  </si>
  <si>
    <t>25220-76730</t>
  </si>
  <si>
    <t>27500-83000</t>
  </si>
  <si>
    <t>28280-83000</t>
  </si>
  <si>
    <t>29980-89720</t>
  </si>
  <si>
    <t>32670-96890</t>
  </si>
  <si>
    <t>34580-101970</t>
  </si>
  <si>
    <t>35570-104510</t>
  </si>
  <si>
    <t>37640-109910</t>
  </si>
  <si>
    <t>38720-112610</t>
  </si>
  <si>
    <t>40970-118390</t>
  </si>
  <si>
    <t>44570-121280</t>
  </si>
  <si>
    <t>45830-124380</t>
  </si>
  <si>
    <t>48440-124380</t>
  </si>
  <si>
    <t>57100-140540</t>
  </si>
  <si>
    <t>54060-133900</t>
  </si>
  <si>
    <t>61960-144150</t>
  </si>
  <si>
    <t>65360-147760</t>
  </si>
  <si>
    <t>70850-162780</t>
  </si>
  <si>
    <t>76730-166680</t>
  </si>
  <si>
    <t>80910-170580</t>
  </si>
  <si>
    <t>87480-174790</t>
  </si>
  <si>
    <t>94500-174790</t>
  </si>
  <si>
    <t>101970-174790</t>
  </si>
  <si>
    <t>112610-174790</t>
  </si>
  <si>
    <t>124380-179000</t>
  </si>
  <si>
    <t>133900-179000</t>
  </si>
  <si>
    <t xml:space="preserve">15460-47330 </t>
  </si>
  <si>
    <t>16400-49870</t>
  </si>
  <si>
    <t xml:space="preserve">17890-53950 </t>
  </si>
  <si>
    <t xml:space="preserve">18400-55410 </t>
  </si>
  <si>
    <t xml:space="preserve">19500-58330 </t>
  </si>
  <si>
    <t xml:space="preserve">49870-100770 </t>
  </si>
  <si>
    <t xml:space="preserve">52590-103290 </t>
  </si>
  <si>
    <t xml:space="preserve">56870-105810 </t>
  </si>
  <si>
    <t xml:space="preserve">61450-105810 </t>
  </si>
  <si>
    <t>24440-71510</t>
  </si>
  <si>
    <t xml:space="preserve">NOTE: DATE INSTANCE CHANGE IF YOU TAKEN PROMOTION OR AAS </t>
  </si>
  <si>
    <t>POST AS ON 01.07.2018</t>
  </si>
  <si>
    <t>PRESENT POST</t>
  </si>
  <si>
    <t>DDO NAME &amp;QUALIFICATION</t>
  </si>
  <si>
    <t xml:space="preserve">The Individual Concerned.                                                                                   </t>
  </si>
  <si>
    <t>PROCEEDING NO</t>
  </si>
  <si>
    <t>DATE OF PROCEEDINGS</t>
  </si>
  <si>
    <t>14/SPL/RPS2022/2022</t>
  </si>
  <si>
    <t>SA(PD)</t>
  </si>
  <si>
    <t>G.O Ms No 27 &amp;28      Fin Dt.20-02-2022</t>
  </si>
  <si>
    <t>OTHERS</t>
  </si>
  <si>
    <t>DATE OF NEXT INCREMENT</t>
  </si>
  <si>
    <t>DATE OF RETIREMENT</t>
  </si>
  <si>
    <t>DATE OF DEATH</t>
  </si>
  <si>
    <t>PAY FIXATION IN  RPS 2022  PROCEEDINGS  PROGRAM</t>
  </si>
  <si>
    <t>DESIGNED BY</t>
  </si>
  <si>
    <t>email: nagarajucricket@gmail.com</t>
  </si>
  <si>
    <t>PRC ARREAR BILL SHORTLY</t>
  </si>
  <si>
    <t>RPS 2022 SCALE</t>
  </si>
  <si>
    <t>PRTU AP</t>
  </si>
  <si>
    <t>C.V.S. MANI</t>
  </si>
  <si>
    <t>www.gunturbadi.in</t>
  </si>
  <si>
    <t>Scale Of Pay Ataached in RPS 2022  :                     Rs.</t>
  </si>
  <si>
    <t>Pay Fixed in the next stage RPS, 2022 :                Rs.</t>
  </si>
  <si>
    <t>HHOSTED By</t>
  </si>
  <si>
    <t>01.11.2018</t>
  </si>
</sst>
</file>

<file path=xl/styles.xml><?xml version="1.0" encoding="utf-8"?>
<styleSheet xmlns="http://schemas.openxmlformats.org/spreadsheetml/2006/main">
  <fonts count="18">
    <font>
      <sz val="11"/>
      <color theme="1"/>
      <name val="Calibri"/>
      <family val="2"/>
      <scheme val="minor"/>
    </font>
    <font>
      <sz val="11"/>
      <name val="Calibri"/>
      <family val="2"/>
    </font>
    <font>
      <sz val="11"/>
      <name val="Calibri"/>
      <family val="2"/>
    </font>
    <font>
      <sz val="10"/>
      <color rgb="FF000000"/>
      <name val="Times New Roman"/>
      <family val="1"/>
    </font>
    <font>
      <sz val="11"/>
      <color indexed="8"/>
      <name val="Calibri"/>
      <family val="2"/>
    </font>
    <font>
      <sz val="11"/>
      <color indexed="8"/>
      <name val="Times New Roman"/>
      <family val="1"/>
    </font>
    <font>
      <sz val="11"/>
      <color rgb="FF000000"/>
      <name val="Cambria"/>
      <family val="1"/>
    </font>
    <font>
      <sz val="12"/>
      <color theme="1"/>
      <name val="Calibri"/>
      <family val="2"/>
      <scheme val="minor"/>
    </font>
    <font>
      <b/>
      <sz val="12"/>
      <color indexed="8"/>
      <name val="Times New Roman"/>
      <family val="1"/>
    </font>
    <font>
      <sz val="10"/>
      <color theme="1"/>
      <name val="Calibri"/>
      <family val="2"/>
      <scheme val="minor"/>
    </font>
    <font>
      <sz val="24"/>
      <color rgb="FFFF0000"/>
      <name val="Calibri"/>
      <family val="2"/>
      <scheme val="minor"/>
    </font>
    <font>
      <sz val="14"/>
      <color theme="1"/>
      <name val="Calibri"/>
      <family val="2"/>
      <scheme val="minor"/>
    </font>
    <font>
      <sz val="16"/>
      <color theme="1"/>
      <name val="Calibri"/>
      <family val="2"/>
      <scheme val="minor"/>
    </font>
    <font>
      <sz val="22"/>
      <color theme="1"/>
      <name val="Calibri"/>
      <family val="2"/>
      <scheme val="minor"/>
    </font>
    <font>
      <sz val="24"/>
      <color theme="1"/>
      <name val="Calibri"/>
      <family val="2"/>
      <scheme val="minor"/>
    </font>
    <font>
      <sz val="11"/>
      <color rgb="FFFF0000"/>
      <name val="Calibri"/>
      <family val="2"/>
      <scheme val="minor"/>
    </font>
    <font>
      <u/>
      <sz val="11"/>
      <color theme="10"/>
      <name val="Calibri"/>
      <family val="2"/>
    </font>
    <font>
      <sz val="11"/>
      <color theme="2" tint="-9.9978637043366805E-2"/>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00"/>
        <bgColor rgb="FFCCFFCC"/>
      </patternFill>
    </fill>
    <fill>
      <patternFill patternType="solid">
        <fgColor theme="6" tint="0.59999389629810485"/>
        <bgColor rgb="FFCCCCFF"/>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
      <left/>
      <right/>
      <top style="thin">
        <color indexed="64"/>
      </top>
      <bottom/>
      <diagonal/>
    </border>
    <border>
      <left/>
      <right/>
      <top/>
      <bottom style="thin">
        <color indexed="64"/>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2" fillId="0" borderId="0"/>
    <xf numFmtId="0" fontId="16" fillId="0" borderId="0" applyNumberFormat="0" applyFill="0" applyBorder="0" applyAlignment="0" applyProtection="0">
      <alignment vertical="top"/>
      <protection locked="0"/>
    </xf>
  </cellStyleXfs>
  <cellXfs count="110">
    <xf numFmtId="0" fontId="0" fillId="0" borderId="0" xfId="0"/>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0" xfId="0" applyNumberFormat="1" applyAlignment="1">
      <alignment vertical="top"/>
    </xf>
    <xf numFmtId="1" fontId="6" fillId="3" borderId="11" xfId="1" applyNumberFormat="1" applyFont="1" applyFill="1" applyBorder="1" applyAlignment="1">
      <alignment horizontal="center" vertical="top" shrinkToFit="1"/>
    </xf>
    <xf numFmtId="1" fontId="6" fillId="4" borderId="11" xfId="1" applyNumberFormat="1" applyFont="1" applyFill="1" applyBorder="1" applyAlignment="1">
      <alignment horizontal="center" vertical="top" shrinkToFit="1"/>
    </xf>
    <xf numFmtId="0" fontId="0" fillId="0" borderId="0" xfId="0" applyAlignment="1">
      <alignment horizontal="center" vertical="center"/>
    </xf>
    <xf numFmtId="0" fontId="0" fillId="6" borderId="0" xfId="0" applyFill="1"/>
    <xf numFmtId="0" fontId="7" fillId="0" borderId="0" xfId="0" applyFont="1" applyAlignment="1">
      <alignment horizontal="right"/>
    </xf>
    <xf numFmtId="0" fontId="8" fillId="0" borderId="16" xfId="0" applyNumberFormat="1" applyFont="1" applyFill="1" applyBorder="1" applyAlignment="1" applyProtection="1">
      <alignment vertical="center"/>
      <protection hidden="1"/>
    </xf>
    <xf numFmtId="0" fontId="8" fillId="0" borderId="17" xfId="0" applyNumberFormat="1" applyFont="1" applyFill="1" applyBorder="1" applyAlignment="1" applyProtection="1">
      <alignment horizontal="center" vertical="center"/>
      <protection hidden="1"/>
    </xf>
    <xf numFmtId="0" fontId="8" fillId="0" borderId="18" xfId="0" applyNumberFormat="1" applyFont="1" applyFill="1" applyBorder="1" applyAlignment="1" applyProtection="1">
      <alignment horizontal="center" vertical="center"/>
      <protection hidden="1"/>
    </xf>
    <xf numFmtId="0" fontId="8" fillId="0" borderId="19" xfId="0" applyNumberFormat="1" applyFont="1" applyFill="1" applyBorder="1" applyAlignment="1" applyProtection="1">
      <alignment horizontal="center" vertical="center"/>
      <protection hidden="1"/>
    </xf>
    <xf numFmtId="0" fontId="4" fillId="0" borderId="20" xfId="0" applyNumberFormat="1" applyFont="1" applyFill="1" applyBorder="1" applyAlignment="1" applyProtection="1">
      <alignment horizontal="center" vertical="center" wrapText="1"/>
      <protection hidden="1"/>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vertical="center"/>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protection locked="0"/>
    </xf>
    <xf numFmtId="0" fontId="0" fillId="2" borderId="0" xfId="0" applyFill="1" applyAlignment="1" applyProtection="1">
      <alignment horizontal="center"/>
      <protection locked="0"/>
    </xf>
    <xf numFmtId="0" fontId="0" fillId="5" borderId="1" xfId="0" applyFill="1" applyBorder="1"/>
    <xf numFmtId="0" fontId="0" fillId="5" borderId="0" xfId="0" applyFill="1" applyBorder="1"/>
    <xf numFmtId="0" fontId="0" fillId="5" borderId="0" xfId="0" applyFont="1" applyFill="1" applyBorder="1" applyAlignment="1" applyProtection="1">
      <alignment horizontal="center"/>
      <protection locked="0"/>
    </xf>
    <xf numFmtId="0" fontId="0" fillId="5" borderId="0" xfId="0" applyFill="1" applyBorder="1" applyProtection="1">
      <protection locked="0"/>
    </xf>
    <xf numFmtId="0" fontId="0" fillId="5" borderId="0" xfId="0" applyFill="1" applyBorder="1" applyAlignment="1" applyProtection="1">
      <alignment horizontal="center" vertical="center"/>
      <protection locked="0"/>
    </xf>
    <xf numFmtId="0" fontId="0" fillId="5" borderId="0" xfId="0" applyFill="1" applyBorder="1" applyAlignment="1">
      <alignment horizontal="center" vertical="center"/>
    </xf>
    <xf numFmtId="0" fontId="2" fillId="5" borderId="0" xfId="2" applyFont="1" applyFill="1" applyBorder="1" applyAlignment="1" applyProtection="1">
      <protection locked="0"/>
    </xf>
    <xf numFmtId="0" fontId="0" fillId="5" borderId="0" xfId="0" applyFill="1" applyBorder="1" applyAlignment="1" applyProtection="1">
      <alignment vertical="center"/>
      <protection locked="0"/>
    </xf>
    <xf numFmtId="0" fontId="0" fillId="0" borderId="0" xfId="0" applyFill="1" applyProtection="1">
      <protection locked="0"/>
    </xf>
    <xf numFmtId="0" fontId="0" fillId="5" borderId="1" xfId="0" applyFill="1" applyBorder="1" applyAlignment="1" applyProtection="1">
      <alignment horizontal="center"/>
      <protection locked="0"/>
    </xf>
    <xf numFmtId="0" fontId="0" fillId="2" borderId="1" xfId="0" applyFill="1" applyBorder="1" applyAlignment="1">
      <alignment horizontal="center" vertical="center" wrapText="1"/>
    </xf>
    <xf numFmtId="0" fontId="0" fillId="0" borderId="1" xfId="0" applyBorder="1" applyProtection="1">
      <protection hidden="1"/>
    </xf>
    <xf numFmtId="0" fontId="0" fillId="0" borderId="1" xfId="0" applyFill="1" applyBorder="1" applyProtection="1">
      <protection locked="0" hidden="1"/>
    </xf>
    <xf numFmtId="0" fontId="0" fillId="0" borderId="0" xfId="0" applyAlignment="1">
      <alignment horizontal="right"/>
    </xf>
    <xf numFmtId="0" fontId="0" fillId="2" borderId="1" xfId="0" applyFill="1" applyBorder="1" applyAlignment="1" applyProtection="1">
      <alignment horizontal="center"/>
      <protection locked="0"/>
    </xf>
    <xf numFmtId="0" fontId="0" fillId="0" borderId="0" xfId="0" applyAlignment="1">
      <alignment horizontal="center"/>
    </xf>
    <xf numFmtId="0" fontId="0" fillId="2" borderId="0" xfId="0" applyFill="1"/>
    <xf numFmtId="0" fontId="0" fillId="5" borderId="1" xfId="0" applyFill="1" applyBorder="1" applyAlignment="1">
      <alignment horizontal="center" vertical="center"/>
    </xf>
    <xf numFmtId="0" fontId="0" fillId="5" borderId="1" xfId="0" applyFill="1" applyBorder="1" applyAlignment="1">
      <alignment vertical="center"/>
    </xf>
    <xf numFmtId="0" fontId="0" fillId="5" borderId="20" xfId="0" applyFill="1" applyBorder="1" applyAlignment="1">
      <alignment vertical="center"/>
    </xf>
    <xf numFmtId="0" fontId="9" fillId="5" borderId="1" xfId="0" applyFont="1" applyFill="1" applyBorder="1" applyAlignment="1">
      <alignment vertical="center"/>
    </xf>
    <xf numFmtId="0" fontId="0" fillId="2" borderId="0" xfId="0" applyFill="1" applyProtection="1">
      <protection locked="0"/>
    </xf>
    <xf numFmtId="0" fontId="10" fillId="2" borderId="0" xfId="0" applyFont="1" applyFill="1" applyAlignment="1" applyProtection="1">
      <alignment horizontal="center"/>
      <protection locked="0"/>
    </xf>
    <xf numFmtId="0" fontId="13" fillId="2" borderId="0" xfId="0" applyFont="1" applyFill="1" applyAlignment="1" applyProtection="1">
      <alignment horizontal="center" vertical="center"/>
      <protection locked="0"/>
    </xf>
    <xf numFmtId="0" fontId="7" fillId="2" borderId="0" xfId="0" applyFont="1" applyFill="1" applyAlignment="1" applyProtection="1">
      <alignment vertical="center"/>
      <protection locked="0"/>
    </xf>
    <xf numFmtId="14" fontId="0" fillId="0" borderId="3" xfId="0" applyNumberFormat="1" applyBorder="1" applyAlignment="1" applyProtection="1">
      <protection hidden="1"/>
    </xf>
    <xf numFmtId="14" fontId="0" fillId="0" borderId="4" xfId="0" applyNumberFormat="1" applyBorder="1" applyAlignment="1" applyProtection="1">
      <protection hidden="1"/>
    </xf>
    <xf numFmtId="0" fontId="0" fillId="5" borderId="0" xfId="0" applyFill="1"/>
    <xf numFmtId="0" fontId="0" fillId="5" borderId="0" xfId="0" applyFill="1" applyProtection="1">
      <protection locked="0"/>
    </xf>
    <xf numFmtId="0" fontId="0" fillId="5" borderId="0" xfId="0" applyFill="1" applyAlignment="1" applyProtection="1">
      <alignment vertical="center"/>
      <protection locked="0"/>
    </xf>
    <xf numFmtId="0" fontId="0" fillId="5" borderId="0" xfId="0" applyFill="1" applyAlignment="1">
      <alignment vertical="center"/>
    </xf>
    <xf numFmtId="0" fontId="0" fillId="2" borderId="0" xfId="0" applyFill="1" applyAlignment="1">
      <alignment vertical="center"/>
    </xf>
    <xf numFmtId="0" fontId="0" fillId="0" borderId="1" xfId="0" applyBorder="1" applyAlignment="1" applyProtection="1">
      <alignment horizontal="center"/>
      <protection hidden="1"/>
    </xf>
    <xf numFmtId="14" fontId="0" fillId="2" borderId="1" xfId="0" applyNumberFormat="1" applyFill="1" applyBorder="1" applyProtection="1">
      <protection locked="0"/>
    </xf>
    <xf numFmtId="14" fontId="0" fillId="0" borderId="1" xfId="0" applyNumberFormat="1" applyBorder="1" applyAlignment="1" applyProtection="1">
      <alignment horizontal="center"/>
      <protection locked="0"/>
    </xf>
    <xf numFmtId="0" fontId="0" fillId="0" borderId="0" xfId="0" applyAlignment="1">
      <alignment vertical="top"/>
    </xf>
    <xf numFmtId="0" fontId="9" fillId="0" borderId="1" xfId="0" applyFont="1" applyBorder="1" applyAlignment="1" applyProtection="1">
      <alignment horizontal="center"/>
      <protection locked="0" hidden="1"/>
    </xf>
    <xf numFmtId="0" fontId="0" fillId="2" borderId="0" xfId="0" applyFill="1" applyAlignment="1" applyProtection="1">
      <alignment horizontal="center" vertical="center"/>
      <protection locked="0"/>
    </xf>
    <xf numFmtId="0" fontId="15" fillId="2" borderId="0" xfId="0" applyFont="1" applyFill="1" applyAlignment="1">
      <alignment horizontal="center"/>
    </xf>
    <xf numFmtId="0" fontId="16" fillId="5" borderId="0" xfId="3" applyFill="1" applyAlignment="1" applyProtection="1">
      <protection locked="0"/>
    </xf>
    <xf numFmtId="0" fontId="0" fillId="2" borderId="20" xfId="0"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7" fillId="5" borderId="0" xfId="0" applyFont="1" applyFill="1" applyBorder="1" applyAlignment="1" applyProtection="1">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14" fontId="0" fillId="2" borderId="2" xfId="0" applyNumberFormat="1" applyFill="1" applyBorder="1" applyAlignment="1" applyProtection="1">
      <alignment horizontal="center"/>
      <protection locked="0"/>
    </xf>
    <xf numFmtId="14" fontId="0" fillId="2" borderId="3" xfId="0" applyNumberFormat="1" applyFill="1" applyBorder="1" applyAlignment="1" applyProtection="1">
      <alignment horizontal="center"/>
      <protection locked="0"/>
    </xf>
    <xf numFmtId="14" fontId="0" fillId="2" borderId="4" xfId="0" applyNumberFormat="1" applyFill="1" applyBorder="1" applyAlignment="1" applyProtection="1">
      <alignment horizontal="center"/>
      <protection locked="0"/>
    </xf>
    <xf numFmtId="0" fontId="11" fillId="7" borderId="2" xfId="0" applyFont="1" applyFill="1" applyBorder="1" applyAlignment="1" applyProtection="1">
      <alignment horizontal="center"/>
      <protection locked="0"/>
    </xf>
    <xf numFmtId="0" fontId="11" fillId="7" borderId="3" xfId="0" applyFont="1" applyFill="1" applyBorder="1" applyAlignment="1" applyProtection="1">
      <alignment horizontal="center"/>
      <protection locked="0"/>
    </xf>
    <xf numFmtId="0" fontId="11" fillId="7" borderId="4" xfId="0" applyFont="1" applyFill="1" applyBorder="1" applyAlignment="1" applyProtection="1">
      <alignment horizontal="center"/>
      <protection locked="0"/>
    </xf>
    <xf numFmtId="14" fontId="12" fillId="2" borderId="2" xfId="0" applyNumberFormat="1" applyFont="1" applyFill="1" applyBorder="1" applyAlignment="1" applyProtection="1">
      <alignment horizontal="center"/>
      <protection locked="0"/>
    </xf>
    <xf numFmtId="14" fontId="12" fillId="2" borderId="3" xfId="0" applyNumberFormat="1" applyFont="1" applyFill="1" applyBorder="1" applyAlignment="1" applyProtection="1">
      <alignment horizontal="center"/>
      <protection locked="0"/>
    </xf>
    <xf numFmtId="14" fontId="12" fillId="2" borderId="4" xfId="0" applyNumberFormat="1" applyFont="1" applyFill="1" applyBorder="1" applyAlignment="1" applyProtection="1">
      <alignment horizontal="center"/>
      <protection locked="0"/>
    </xf>
    <xf numFmtId="0" fontId="14" fillId="8" borderId="0" xfId="0" applyFont="1" applyFill="1" applyAlignment="1">
      <alignment horizontal="center" vertical="center"/>
    </xf>
    <xf numFmtId="0" fontId="11" fillId="5" borderId="0" xfId="0" applyFont="1" applyFill="1" applyAlignment="1">
      <alignment horizontal="left" indent="4"/>
    </xf>
    <xf numFmtId="0" fontId="0" fillId="2" borderId="1" xfId="0" applyFill="1" applyBorder="1" applyAlignment="1" applyProtection="1">
      <alignment horizontal="center"/>
      <protection locked="0"/>
    </xf>
    <xf numFmtId="0" fontId="0" fillId="2" borderId="1" xfId="0" applyFill="1" applyBorder="1" applyAlignment="1" applyProtection="1">
      <alignment horizontal="center" vertical="center"/>
      <protection locked="0"/>
    </xf>
    <xf numFmtId="14" fontId="0" fillId="0" borderId="2" xfId="0" applyNumberFormat="1" applyBorder="1" applyAlignment="1" applyProtection="1">
      <alignment horizontal="left" indent="1"/>
      <protection locked="0" hidden="1"/>
    </xf>
    <xf numFmtId="14" fontId="0" fillId="0" borderId="3" xfId="0" applyNumberFormat="1" applyBorder="1" applyAlignment="1" applyProtection="1">
      <alignment horizontal="left" indent="1"/>
      <protection locked="0" hidden="1"/>
    </xf>
    <xf numFmtId="14" fontId="0" fillId="0" borderId="4" xfId="0" applyNumberFormat="1" applyBorder="1" applyAlignment="1" applyProtection="1">
      <alignment horizontal="left" indent="1"/>
      <protection locked="0" hidden="1"/>
    </xf>
    <xf numFmtId="0" fontId="0" fillId="0" borderId="0" xfId="0" applyAlignment="1">
      <alignment horizontal="left" vertical="top" wrapText="1"/>
    </xf>
    <xf numFmtId="0" fontId="0" fillId="0" borderId="0" xfId="0" applyAlignment="1">
      <alignment horizontal="center"/>
    </xf>
    <xf numFmtId="0" fontId="0" fillId="0" borderId="0" xfId="0" applyNumberFormat="1" applyAlignment="1">
      <alignment horizontal="left" vertical="top" wrapText="1"/>
    </xf>
    <xf numFmtId="0" fontId="7" fillId="0" borderId="0" xfId="0" applyFont="1" applyAlignment="1">
      <alignment horizontal="left"/>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0" fillId="0" borderId="0" xfId="0" applyAlignment="1">
      <alignment horizontal="left"/>
    </xf>
    <xf numFmtId="0" fontId="0" fillId="0" borderId="1" xfId="0" applyBorder="1" applyAlignment="1">
      <alignment horizontal="center" vertical="center" wrapText="1"/>
    </xf>
    <xf numFmtId="0" fontId="0" fillId="0" borderId="5" xfId="0" applyBorder="1" applyAlignment="1" applyProtection="1">
      <alignment horizontal="center" vertical="top" wrapText="1"/>
      <protection hidden="1"/>
    </xf>
    <xf numFmtId="0" fontId="0" fillId="0" borderId="14" xfId="0" applyBorder="1" applyAlignment="1" applyProtection="1">
      <alignment horizontal="center" vertical="top" wrapText="1"/>
      <protection hidden="1"/>
    </xf>
    <xf numFmtId="0" fontId="0" fillId="0" borderId="6" xfId="0" applyBorder="1" applyAlignment="1" applyProtection="1">
      <alignment horizontal="center" vertical="top" wrapText="1"/>
      <protection hidden="1"/>
    </xf>
    <xf numFmtId="0" fontId="0" fillId="0" borderId="7" xfId="0" applyBorder="1" applyAlignment="1" applyProtection="1">
      <alignment horizontal="center" vertical="top" wrapText="1"/>
      <protection hidden="1"/>
    </xf>
    <xf numFmtId="0" fontId="0" fillId="0" borderId="0" xfId="0" applyBorder="1" applyAlignment="1" applyProtection="1">
      <alignment horizontal="center" vertical="top" wrapText="1"/>
      <protection hidden="1"/>
    </xf>
    <xf numFmtId="0" fontId="0" fillId="0" borderId="8" xfId="0" applyBorder="1" applyAlignment="1" applyProtection="1">
      <alignment horizontal="center" vertical="top" wrapText="1"/>
      <protection hidden="1"/>
    </xf>
    <xf numFmtId="0" fontId="0" fillId="0" borderId="9" xfId="0" applyBorder="1" applyAlignment="1" applyProtection="1">
      <alignment horizontal="center" vertical="top" wrapText="1"/>
      <protection hidden="1"/>
    </xf>
    <xf numFmtId="0" fontId="0" fillId="0" borderId="15"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0" fontId="0" fillId="0" borderId="1" xfId="0" applyBorder="1" applyAlignment="1">
      <alignment horizontal="center"/>
    </xf>
    <xf numFmtId="0" fontId="0" fillId="0" borderId="1" xfId="0" applyBorder="1" applyAlignment="1" applyProtection="1">
      <alignment horizontal="center"/>
      <protection hidden="1"/>
    </xf>
    <xf numFmtId="0" fontId="0" fillId="0" borderId="2" xfId="0" applyBorder="1" applyAlignment="1" applyProtection="1">
      <alignment horizontal="right"/>
      <protection locked="0" hidden="1"/>
    </xf>
    <xf numFmtId="0" fontId="0" fillId="0" borderId="3" xfId="0" applyBorder="1" applyAlignment="1" applyProtection="1">
      <alignment horizontal="right"/>
      <protection locked="0" hidden="1"/>
    </xf>
    <xf numFmtId="0" fontId="0" fillId="0" borderId="4" xfId="0" applyBorder="1" applyAlignment="1" applyProtection="1">
      <alignment horizontal="right"/>
      <protection locked="0" hidden="1"/>
    </xf>
    <xf numFmtId="0" fontId="3" fillId="4" borderId="12" xfId="1" applyFont="1" applyFill="1" applyBorder="1" applyAlignment="1">
      <alignment horizontal="left" vertical="top" wrapText="1"/>
    </xf>
    <xf numFmtId="0" fontId="2" fillId="5" borderId="13" xfId="1" applyFont="1" applyFill="1" applyBorder="1"/>
    <xf numFmtId="0" fontId="3" fillId="3" borderId="12" xfId="1" applyFont="1" applyFill="1" applyBorder="1" applyAlignment="1">
      <alignment horizontal="center" vertical="top" wrapText="1"/>
    </xf>
    <xf numFmtId="0" fontId="2" fillId="2" borderId="13" xfId="1" applyFont="1" applyFill="1" applyBorder="1" applyAlignment="1">
      <alignment horizontal="center"/>
    </xf>
  </cellXfs>
  <cellStyles count="4">
    <cellStyle name="Hyperlink" xfId="3" builtinId="8"/>
    <cellStyle name="Normal" xfId="0" builtinId="0"/>
    <cellStyle name="Normal 2" xfId="1"/>
    <cellStyle name="Normal 3" xfId="2"/>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295280</xdr:colOff>
      <xdr:row>12</xdr:row>
      <xdr:rowOff>95250</xdr:rowOff>
    </xdr:from>
    <xdr:to>
      <xdr:col>3</xdr:col>
      <xdr:colOff>971551</xdr:colOff>
      <xdr:row>12</xdr:row>
      <xdr:rowOff>95252</xdr:rowOff>
    </xdr:to>
    <xdr:cxnSp macro="">
      <xdr:nvCxnSpPr>
        <xdr:cNvPr id="3" name="Straight Arrow Connector 2">
          <a:extLst>
            <a:ext uri="{FF2B5EF4-FFF2-40B4-BE49-F238E27FC236}">
              <a16:creationId xmlns:a16="http://schemas.microsoft.com/office/drawing/2014/main" xmlns="" id="{00000000-0008-0000-0000-000003000000}"/>
            </a:ext>
          </a:extLst>
        </xdr:cNvPr>
        <xdr:cNvCxnSpPr/>
      </xdr:nvCxnSpPr>
      <xdr:spPr>
        <a:xfrm rot="10800000" flipV="1">
          <a:off x="3552830" y="3267075"/>
          <a:ext cx="676271" cy="2"/>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editAs="oneCell">
    <xdr:from>
      <xdr:col>0</xdr:col>
      <xdr:colOff>123825</xdr:colOff>
      <xdr:row>0</xdr:row>
      <xdr:rowOff>9526</xdr:rowOff>
    </xdr:from>
    <xdr:to>
      <xdr:col>7</xdr:col>
      <xdr:colOff>638175</xdr:colOff>
      <xdr:row>1</xdr:row>
      <xdr:rowOff>9526</xdr:rowOff>
    </xdr:to>
    <xdr:pic>
      <xdr:nvPicPr>
        <xdr:cNvPr id="6" name="Picture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3825" y="9526"/>
          <a:ext cx="8096250" cy="495300"/>
        </a:xfrm>
        <a:prstGeom prst="rect">
          <a:avLst/>
        </a:prstGeom>
        <a:noFill/>
      </xdr:spPr>
    </xdr:pic>
    <xdr:clientData/>
  </xdr:twoCellAnchor>
  <xdr:twoCellAnchor editAs="oneCell">
    <xdr:from>
      <xdr:col>5</xdr:col>
      <xdr:colOff>523875</xdr:colOff>
      <xdr:row>4</xdr:row>
      <xdr:rowOff>171450</xdr:rowOff>
    </xdr:from>
    <xdr:to>
      <xdr:col>7</xdr:col>
      <xdr:colOff>809160</xdr:colOff>
      <xdr:row>7</xdr:row>
      <xdr:rowOff>190499</xdr:rowOff>
    </xdr:to>
    <xdr:pic>
      <xdr:nvPicPr>
        <xdr:cNvPr id="2074" name="Picture 26">
          <a:extLst>
            <a:ext uri="{FF2B5EF4-FFF2-40B4-BE49-F238E27FC236}">
              <a16:creationId xmlns:a16="http://schemas.microsoft.com/office/drawing/2014/main" xmlns="" id="{00000000-0008-0000-0000-00001A08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781675" y="1752600"/>
          <a:ext cx="2228385" cy="590549"/>
        </a:xfrm>
        <a:prstGeom prst="rect">
          <a:avLst/>
        </a:prstGeom>
        <a:noFill/>
      </xdr:spPr>
    </xdr:pic>
    <xdr:clientData/>
  </xdr:twoCellAnchor>
  <xdr:twoCellAnchor editAs="oneCell">
    <xdr:from>
      <xdr:col>6</xdr:col>
      <xdr:colOff>104775</xdr:colOff>
      <xdr:row>7</xdr:row>
      <xdr:rowOff>190500</xdr:rowOff>
    </xdr:from>
    <xdr:to>
      <xdr:col>7</xdr:col>
      <xdr:colOff>561975</xdr:colOff>
      <xdr:row>8</xdr:row>
      <xdr:rowOff>219075</xdr:rowOff>
    </xdr:to>
    <xdr:pic>
      <xdr:nvPicPr>
        <xdr:cNvPr id="2075" name="Picture 27">
          <a:extLst>
            <a:ext uri="{FF2B5EF4-FFF2-40B4-BE49-F238E27FC236}">
              <a16:creationId xmlns:a16="http://schemas.microsoft.com/office/drawing/2014/main" xmlns="" id="{00000000-0008-0000-0000-00001B08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6134100" y="2343150"/>
          <a:ext cx="1628775" cy="247650"/>
        </a:xfrm>
        <a:prstGeom prst="rect">
          <a:avLst/>
        </a:prstGeom>
        <a:noFill/>
      </xdr:spPr>
    </xdr:pic>
    <xdr:clientData/>
  </xdr:twoCellAnchor>
  <xdr:twoCellAnchor>
    <xdr:from>
      <xdr:col>5</xdr:col>
      <xdr:colOff>333375</xdr:colOff>
      <xdr:row>8</xdr:row>
      <xdr:rowOff>247650</xdr:rowOff>
    </xdr:from>
    <xdr:to>
      <xdr:col>7</xdr:col>
      <xdr:colOff>819150</xdr:colOff>
      <xdr:row>9</xdr:row>
      <xdr:rowOff>219075</xdr:rowOff>
    </xdr:to>
    <xdr:sp macro="" textlink="">
      <xdr:nvSpPr>
        <xdr:cNvPr id="12" name="Rounded Rectangle 11">
          <a:extLst>
            <a:ext uri="{FF2B5EF4-FFF2-40B4-BE49-F238E27FC236}">
              <a16:creationId xmlns:a16="http://schemas.microsoft.com/office/drawing/2014/main" xmlns="" id="{00000000-0008-0000-0000-00000C000000}"/>
            </a:ext>
          </a:extLst>
        </xdr:cNvPr>
        <xdr:cNvSpPr/>
      </xdr:nvSpPr>
      <xdr:spPr>
        <a:xfrm>
          <a:off x="5591175" y="2619375"/>
          <a:ext cx="2428875" cy="342900"/>
        </a:xfrm>
        <a:prstGeom prst="roundRect">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en-US" sz="1100" b="1" cap="none" spc="0">
              <a:ln/>
              <a:solidFill>
                <a:schemeClr val="bg1"/>
              </a:solidFill>
              <a:effectLst/>
            </a:rPr>
            <a:t>SNRR ZP HIGH SCHOOL, CHIRUMAMILLA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unturbadi.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165"/>
  <sheetViews>
    <sheetView showGridLines="0" tabSelected="1" workbookViewId="0">
      <selection activeCell="D9" sqref="D9"/>
    </sheetView>
  </sheetViews>
  <sheetFormatPr defaultRowHeight="15"/>
  <cols>
    <col min="1" max="1" width="12.42578125" customWidth="1"/>
    <col min="2" max="2" width="23" customWidth="1"/>
    <col min="3" max="3" width="19.140625" customWidth="1"/>
    <col min="4" max="4" width="15.140625" customWidth="1"/>
    <col min="5" max="5" width="14.85546875" customWidth="1"/>
    <col min="6" max="6" width="11.5703125" customWidth="1"/>
    <col min="7" max="7" width="17.5703125" customWidth="1"/>
    <col min="8" max="8" width="12.85546875" customWidth="1"/>
    <col min="9" max="9" width="16.7109375" customWidth="1"/>
    <col min="10" max="10" width="9.140625" hidden="1" customWidth="1"/>
    <col min="11" max="11" width="12.85546875" hidden="1" customWidth="1"/>
    <col min="12" max="12" width="5.42578125" hidden="1" customWidth="1"/>
    <col min="13" max="14" width="9.140625" hidden="1" customWidth="1"/>
    <col min="15" max="16" width="9.140625" customWidth="1"/>
  </cols>
  <sheetData>
    <row r="1" spans="1:14" ht="39" customHeight="1"/>
    <row r="2" spans="1:14" ht="55.5" customHeight="1">
      <c r="A2" s="77" t="s">
        <v>222</v>
      </c>
      <c r="B2" s="77"/>
      <c r="C2" s="77"/>
      <c r="D2" s="77"/>
      <c r="E2" s="77"/>
      <c r="F2" s="77"/>
      <c r="G2" s="77"/>
      <c r="H2" s="77"/>
    </row>
    <row r="3" spans="1:14">
      <c r="A3" s="39">
        <v>1</v>
      </c>
      <c r="B3" s="40" t="s">
        <v>33</v>
      </c>
      <c r="C3" s="80" t="s">
        <v>42</v>
      </c>
      <c r="D3" s="80"/>
      <c r="E3" s="80"/>
      <c r="F3" s="49"/>
      <c r="G3" s="49"/>
      <c r="H3" s="49"/>
    </row>
    <row r="4" spans="1:14" ht="18.75">
      <c r="A4" s="39">
        <v>2</v>
      </c>
      <c r="B4" s="40" t="s">
        <v>34</v>
      </c>
      <c r="C4" s="80" t="s">
        <v>43</v>
      </c>
      <c r="D4" s="80"/>
      <c r="E4" s="80"/>
      <c r="F4" s="49"/>
      <c r="G4" s="78" t="s">
        <v>223</v>
      </c>
      <c r="H4" s="78"/>
    </row>
    <row r="5" spans="1:14">
      <c r="A5" s="39">
        <v>3</v>
      </c>
      <c r="B5" s="40" t="s">
        <v>209</v>
      </c>
      <c r="C5" s="80" t="s">
        <v>216</v>
      </c>
      <c r="D5" s="80"/>
      <c r="E5" s="80"/>
      <c r="F5" s="49"/>
      <c r="G5" s="49"/>
      <c r="H5" s="49"/>
    </row>
    <row r="6" spans="1:14">
      <c r="A6" s="39">
        <v>4</v>
      </c>
      <c r="B6" s="41" t="s">
        <v>210</v>
      </c>
      <c r="C6" s="80" t="s">
        <v>216</v>
      </c>
      <c r="D6" s="80"/>
      <c r="E6" s="80"/>
      <c r="F6" s="49"/>
      <c r="G6" s="49"/>
      <c r="H6" s="49"/>
    </row>
    <row r="7" spans="1:14">
      <c r="A7" s="39">
        <v>5</v>
      </c>
      <c r="B7" s="40" t="s">
        <v>35</v>
      </c>
      <c r="C7" s="80" t="s">
        <v>44</v>
      </c>
      <c r="D7" s="80"/>
      <c r="E7" s="80"/>
      <c r="F7" s="49"/>
      <c r="G7" s="49"/>
      <c r="H7" s="49"/>
    </row>
    <row r="8" spans="1:14" ht="17.25" customHeight="1">
      <c r="A8" s="39">
        <v>6</v>
      </c>
      <c r="B8" s="40" t="s">
        <v>36</v>
      </c>
      <c r="C8" s="80" t="s">
        <v>45</v>
      </c>
      <c r="D8" s="80"/>
      <c r="E8" s="80"/>
      <c r="F8" s="49"/>
      <c r="G8" s="49"/>
      <c r="H8" s="49"/>
    </row>
    <row r="9" spans="1:14" ht="29.25" customHeight="1">
      <c r="A9" s="39">
        <v>7</v>
      </c>
      <c r="B9" s="40" t="s">
        <v>37</v>
      </c>
      <c r="C9" s="63" t="s">
        <v>46</v>
      </c>
      <c r="D9" s="38"/>
      <c r="E9" s="38"/>
      <c r="F9" s="49"/>
      <c r="G9" s="49"/>
      <c r="H9" s="49"/>
      <c r="I9" s="23"/>
      <c r="J9" s="23"/>
      <c r="K9" s="24" t="str">
        <f>C9</f>
        <v>28940-78910</v>
      </c>
      <c r="L9" s="25" t="str">
        <f>VLOOKUP(K9,$H$133:$H$164,1)</f>
        <v>28940-78910</v>
      </c>
      <c r="M9" s="25"/>
      <c r="N9" s="23"/>
    </row>
    <row r="10" spans="1:14" ht="26.25" customHeight="1">
      <c r="A10" s="39">
        <v>8</v>
      </c>
      <c r="B10" s="40" t="s">
        <v>47</v>
      </c>
      <c r="C10" s="45">
        <v>38130</v>
      </c>
      <c r="D10" s="38"/>
      <c r="E10" s="38"/>
      <c r="F10" s="49"/>
      <c r="G10" s="49"/>
      <c r="H10" s="49"/>
      <c r="I10" s="23"/>
      <c r="J10" s="23"/>
      <c r="K10" s="25"/>
      <c r="L10" s="25"/>
      <c r="M10" s="25"/>
      <c r="N10" s="23"/>
    </row>
    <row r="11" spans="1:14" ht="31.5">
      <c r="A11" s="39">
        <v>9</v>
      </c>
      <c r="B11" s="40" t="s">
        <v>39</v>
      </c>
      <c r="C11" s="44">
        <f>Sheet3!H40</f>
        <v>58680</v>
      </c>
      <c r="D11" s="53" t="s">
        <v>39</v>
      </c>
      <c r="E11" s="43"/>
      <c r="F11" s="49"/>
      <c r="G11" s="49" t="s">
        <v>224</v>
      </c>
      <c r="H11" s="49"/>
      <c r="I11" s="23"/>
      <c r="J11" s="23"/>
      <c r="K11" s="25"/>
      <c r="L11" s="25"/>
      <c r="M11" s="25"/>
      <c r="N11" s="23"/>
    </row>
    <row r="12" spans="1:14">
      <c r="A12" s="39"/>
      <c r="B12" s="40"/>
      <c r="C12" s="43"/>
      <c r="D12" s="38"/>
      <c r="E12" s="43" t="s">
        <v>226</v>
      </c>
      <c r="F12" s="49"/>
      <c r="G12" s="49"/>
      <c r="H12" s="49"/>
      <c r="I12" s="23"/>
      <c r="J12" s="23"/>
      <c r="K12" s="25"/>
      <c r="L12" s="25"/>
      <c r="M12" s="25"/>
      <c r="N12" s="23"/>
    </row>
    <row r="13" spans="1:14" ht="30" customHeight="1">
      <c r="A13" s="39">
        <v>10</v>
      </c>
      <c r="B13" s="40" t="s">
        <v>38</v>
      </c>
      <c r="C13" s="63" t="str">
        <f>E13</f>
        <v>44570-121280</v>
      </c>
      <c r="D13" s="38"/>
      <c r="E13" s="46" t="str">
        <f>VLOOKUP(K9,$H$133:$J$164,3,)</f>
        <v>44570-121280</v>
      </c>
      <c r="F13" s="49"/>
      <c r="G13" s="52" t="s">
        <v>225</v>
      </c>
      <c r="H13" s="49"/>
      <c r="I13" s="23"/>
      <c r="J13" s="23"/>
      <c r="K13" s="25" t="str">
        <f>K9</f>
        <v>28940-78910</v>
      </c>
      <c r="L13" s="25" t="e">
        <f>VLOOKUP(K13,'MASTER SCALE'!$A$2:$E$33,5,FALSE)</f>
        <v>#N/A</v>
      </c>
      <c r="M13" s="25"/>
      <c r="N13" s="23"/>
    </row>
    <row r="14" spans="1:14">
      <c r="A14" s="39">
        <v>11</v>
      </c>
      <c r="B14" s="40" t="s">
        <v>70</v>
      </c>
      <c r="C14" s="79" t="s">
        <v>71</v>
      </c>
      <c r="D14" s="79"/>
      <c r="E14" s="79"/>
      <c r="F14" s="49"/>
      <c r="G14" s="61" t="s">
        <v>229</v>
      </c>
      <c r="H14" s="50"/>
      <c r="I14" s="25"/>
      <c r="J14" s="23"/>
      <c r="K14" s="23"/>
      <c r="L14" s="23"/>
      <c r="M14" s="23"/>
      <c r="N14" s="23"/>
    </row>
    <row r="15" spans="1:14">
      <c r="A15" s="39">
        <v>12</v>
      </c>
      <c r="B15" s="40" t="s">
        <v>35</v>
      </c>
      <c r="C15" s="79" t="s">
        <v>44</v>
      </c>
      <c r="D15" s="79"/>
      <c r="E15" s="79"/>
      <c r="F15" s="49"/>
      <c r="G15" s="21" t="s">
        <v>232</v>
      </c>
      <c r="H15" s="50"/>
      <c r="I15" s="25"/>
      <c r="J15" s="23"/>
      <c r="K15" s="23"/>
      <c r="L15" s="23"/>
      <c r="M15" s="23"/>
      <c r="N15" s="23"/>
    </row>
    <row r="16" spans="1:14">
      <c r="A16" s="39">
        <v>13</v>
      </c>
      <c r="B16" s="40" t="s">
        <v>72</v>
      </c>
      <c r="C16" s="79" t="s">
        <v>45</v>
      </c>
      <c r="D16" s="79"/>
      <c r="E16" s="79"/>
      <c r="F16" s="49"/>
      <c r="G16" s="60" t="s">
        <v>228</v>
      </c>
      <c r="H16" s="49"/>
      <c r="I16" s="23"/>
      <c r="J16" s="23"/>
      <c r="K16" s="23"/>
      <c r="L16" s="23"/>
      <c r="M16" s="23"/>
      <c r="N16" s="23"/>
    </row>
    <row r="17" spans="1:14">
      <c r="A17" s="39">
        <v>14</v>
      </c>
      <c r="B17" s="42" t="s">
        <v>211</v>
      </c>
      <c r="C17" s="79" t="s">
        <v>73</v>
      </c>
      <c r="D17" s="79"/>
      <c r="E17" s="79"/>
      <c r="F17" s="49"/>
      <c r="G17" s="49"/>
      <c r="H17" s="49"/>
      <c r="I17" s="23"/>
      <c r="J17" s="23"/>
      <c r="K17" s="23"/>
      <c r="L17" s="23"/>
      <c r="M17" s="23"/>
      <c r="N17" s="23"/>
    </row>
    <row r="18" spans="1:14">
      <c r="A18" s="39">
        <v>15</v>
      </c>
      <c r="B18" s="40" t="s">
        <v>213</v>
      </c>
      <c r="C18" s="65" t="s">
        <v>215</v>
      </c>
      <c r="D18" s="66"/>
      <c r="E18" s="67"/>
      <c r="F18" s="49"/>
      <c r="G18" s="49"/>
      <c r="H18" s="49"/>
      <c r="I18" s="23"/>
      <c r="J18" s="23"/>
      <c r="K18" s="23"/>
      <c r="L18" s="23"/>
      <c r="M18" s="23"/>
      <c r="N18" s="23"/>
    </row>
    <row r="19" spans="1:14">
      <c r="A19" s="39">
        <v>16</v>
      </c>
      <c r="B19" s="40" t="s">
        <v>214</v>
      </c>
      <c r="C19" s="68">
        <v>44613</v>
      </c>
      <c r="D19" s="69"/>
      <c r="E19" s="70"/>
      <c r="F19" s="49"/>
      <c r="G19" s="49"/>
      <c r="H19" s="49"/>
      <c r="I19" s="23"/>
      <c r="J19" s="23"/>
      <c r="K19" s="23"/>
      <c r="L19" s="23"/>
      <c r="M19" s="23"/>
      <c r="N19" s="23"/>
    </row>
    <row r="20" spans="1:14">
      <c r="A20" s="22">
        <v>17</v>
      </c>
      <c r="B20" s="22"/>
      <c r="C20" s="49"/>
      <c r="D20" s="49"/>
      <c r="E20" s="49"/>
      <c r="F20" s="49"/>
      <c r="G20" s="49"/>
      <c r="H20" s="49"/>
      <c r="I20" s="23"/>
      <c r="J20" s="23"/>
      <c r="K20" s="23"/>
      <c r="L20" s="23"/>
      <c r="M20" s="23"/>
      <c r="N20" s="23"/>
    </row>
    <row r="21" spans="1:14" s="7" customFormat="1" ht="30">
      <c r="A21" s="18" t="s">
        <v>49</v>
      </c>
      <c r="B21" s="19" t="s">
        <v>62</v>
      </c>
      <c r="C21" s="18" t="s">
        <v>63</v>
      </c>
      <c r="D21" s="18" t="s">
        <v>48</v>
      </c>
      <c r="E21" s="18" t="s">
        <v>75</v>
      </c>
      <c r="F21" s="19" t="s">
        <v>69</v>
      </c>
      <c r="G21" s="18" t="s">
        <v>76</v>
      </c>
      <c r="H21" s="32" t="s">
        <v>4</v>
      </c>
      <c r="I21" s="26"/>
      <c r="J21" s="26"/>
      <c r="K21" s="26"/>
      <c r="L21" s="26"/>
      <c r="M21" s="26"/>
      <c r="N21" s="27"/>
    </row>
    <row r="22" spans="1:14">
      <c r="A22" s="20" t="s">
        <v>60</v>
      </c>
      <c r="B22" s="20">
        <v>2018</v>
      </c>
      <c r="C22" s="31">
        <f>IFERROR(Sheet3!G41,"")</f>
        <v>39160</v>
      </c>
      <c r="D22" s="20" t="s">
        <v>64</v>
      </c>
      <c r="E22" s="59" t="str">
        <f>C9</f>
        <v>28940-78910</v>
      </c>
      <c r="F22" s="31">
        <f>Sheet3!H41</f>
        <v>60260</v>
      </c>
      <c r="G22" s="18" t="str">
        <f>C13</f>
        <v>44570-121280</v>
      </c>
      <c r="H22" s="55" t="s">
        <v>233</v>
      </c>
      <c r="I22" s="25" t="str">
        <f>D22</f>
        <v>A.G.I</v>
      </c>
      <c r="J22" s="25">
        <v>17</v>
      </c>
      <c r="K22" s="25" t="str">
        <f>E22</f>
        <v>28940-78910</v>
      </c>
      <c r="L22" s="25">
        <v>17</v>
      </c>
      <c r="M22" s="25" t="str">
        <f>G22</f>
        <v>44570-121280</v>
      </c>
      <c r="N22" s="23"/>
    </row>
    <row r="23" spans="1:14">
      <c r="A23" s="36" t="s">
        <v>60</v>
      </c>
      <c r="B23" s="20">
        <v>2019</v>
      </c>
      <c r="C23" s="31">
        <f>IFERROR(Sheet3!G42,"")</f>
        <v>40270</v>
      </c>
      <c r="D23" s="36" t="s">
        <v>64</v>
      </c>
      <c r="E23" s="62" t="s">
        <v>46</v>
      </c>
      <c r="F23" s="31">
        <f>Sheet3!H42</f>
        <v>61960</v>
      </c>
      <c r="G23" s="18" t="s">
        <v>182</v>
      </c>
      <c r="H23" s="55" t="str">
        <f t="shared" ref="H23:H27" si="0">IF(B23&lt;=0,"",CONCATENATE("1","/",A23,"/",B23))</f>
        <v>1/NOV/2019</v>
      </c>
      <c r="I23" s="25" t="str">
        <f t="shared" ref="I23:I27" si="1">D23</f>
        <v>A.G.I</v>
      </c>
      <c r="J23" s="25">
        <v>17</v>
      </c>
      <c r="K23" s="25" t="str">
        <f t="shared" ref="K23:K27" si="2">E23</f>
        <v>28940-78910</v>
      </c>
      <c r="L23" s="25">
        <v>17</v>
      </c>
      <c r="M23" s="25" t="str">
        <f t="shared" ref="M23:M26" si="3">G23</f>
        <v>44570-121280</v>
      </c>
      <c r="N23" s="23"/>
    </row>
    <row r="24" spans="1:14">
      <c r="A24" s="36" t="s">
        <v>60</v>
      </c>
      <c r="B24" s="20">
        <v>2020</v>
      </c>
      <c r="C24" s="31">
        <f>IFERROR(Sheet3!G43,"")</f>
        <v>41380</v>
      </c>
      <c r="D24" s="36" t="s">
        <v>64</v>
      </c>
      <c r="E24" s="62" t="s">
        <v>46</v>
      </c>
      <c r="F24" s="31">
        <f>Sheet3!H43</f>
        <v>63660</v>
      </c>
      <c r="G24" s="18" t="s">
        <v>182</v>
      </c>
      <c r="H24" s="55" t="str">
        <f t="shared" si="0"/>
        <v>1/NOV/2020</v>
      </c>
      <c r="I24" s="25" t="str">
        <f t="shared" si="1"/>
        <v>A.G.I</v>
      </c>
      <c r="J24" s="25">
        <v>17</v>
      </c>
      <c r="K24" s="25" t="str">
        <f t="shared" si="2"/>
        <v>28940-78910</v>
      </c>
      <c r="L24" s="25">
        <v>17</v>
      </c>
      <c r="M24" s="25" t="str">
        <f t="shared" si="3"/>
        <v>44570-121280</v>
      </c>
      <c r="N24" s="23"/>
    </row>
    <row r="25" spans="1:14">
      <c r="A25" s="36" t="s">
        <v>60</v>
      </c>
      <c r="B25" s="20">
        <v>2021</v>
      </c>
      <c r="C25" s="31">
        <f>IFERROR(Sheet3!G44,"")</f>
        <v>42490</v>
      </c>
      <c r="D25" s="36" t="s">
        <v>64</v>
      </c>
      <c r="E25" s="62" t="s">
        <v>46</v>
      </c>
      <c r="F25" s="31">
        <f>Sheet3!H44</f>
        <v>65360</v>
      </c>
      <c r="G25" s="18" t="s">
        <v>182</v>
      </c>
      <c r="H25" s="55" t="str">
        <f t="shared" si="0"/>
        <v>1/NOV/2021</v>
      </c>
      <c r="I25" s="25" t="str">
        <f t="shared" si="1"/>
        <v>A.G.I</v>
      </c>
      <c r="J25" s="25">
        <v>17</v>
      </c>
      <c r="K25" s="25" t="str">
        <f t="shared" si="2"/>
        <v>28940-78910</v>
      </c>
      <c r="L25" s="25">
        <v>17</v>
      </c>
      <c r="M25" s="25" t="str">
        <f t="shared" si="3"/>
        <v>44570-121280</v>
      </c>
      <c r="N25" s="23"/>
    </row>
    <row r="26" spans="1:14">
      <c r="A26" s="20" t="s">
        <v>60</v>
      </c>
      <c r="B26" s="20">
        <v>2021</v>
      </c>
      <c r="C26" s="31">
        <f>IFERROR(Sheet3!G45,"")</f>
        <v>43680</v>
      </c>
      <c r="D26" s="36" t="s">
        <v>65</v>
      </c>
      <c r="E26" s="62" t="s">
        <v>150</v>
      </c>
      <c r="F26" s="31">
        <f>Sheet3!H45</f>
        <v>67190</v>
      </c>
      <c r="G26" s="18" t="s">
        <v>183</v>
      </c>
      <c r="H26" s="55">
        <v>44525</v>
      </c>
      <c r="I26" s="25" t="str">
        <f t="shared" si="1"/>
        <v>AAS</v>
      </c>
      <c r="J26" s="25">
        <v>33</v>
      </c>
      <c r="K26" s="25" t="str">
        <f t="shared" si="2"/>
        <v>29760-80930</v>
      </c>
      <c r="L26" s="25">
        <v>33</v>
      </c>
      <c r="M26" s="25" t="str">
        <f t="shared" si="3"/>
        <v>45830-124380</v>
      </c>
      <c r="N26" s="23"/>
    </row>
    <row r="27" spans="1:14">
      <c r="A27" s="20"/>
      <c r="B27" s="20"/>
      <c r="C27" s="31" t="str">
        <f>IFERROR(Sheet3!G46,"")</f>
        <v/>
      </c>
      <c r="D27" s="36"/>
      <c r="E27" s="62"/>
      <c r="F27" s="31" t="str">
        <f>Sheet3!H46</f>
        <v/>
      </c>
      <c r="G27" s="18"/>
      <c r="H27" s="55" t="str">
        <f t="shared" si="0"/>
        <v/>
      </c>
      <c r="I27" s="25">
        <f t="shared" si="1"/>
        <v>0</v>
      </c>
      <c r="J27" s="25">
        <v>33</v>
      </c>
      <c r="K27" s="25">
        <f t="shared" si="2"/>
        <v>0</v>
      </c>
      <c r="L27" s="25">
        <v>33</v>
      </c>
      <c r="M27" s="25">
        <f>G27</f>
        <v>0</v>
      </c>
      <c r="N27" s="23"/>
    </row>
    <row r="28" spans="1:14" ht="21">
      <c r="A28" s="71" t="s">
        <v>219</v>
      </c>
      <c r="B28" s="72"/>
      <c r="C28" s="73"/>
      <c r="D28" s="74">
        <v>44866</v>
      </c>
      <c r="E28" s="75"/>
      <c r="F28" s="75"/>
      <c r="G28" s="75"/>
      <c r="H28" s="76"/>
      <c r="I28" s="25"/>
      <c r="J28" s="25"/>
      <c r="K28" s="25"/>
      <c r="L28" s="25"/>
      <c r="M28" s="25"/>
      <c r="N28" s="23"/>
    </row>
    <row r="29" spans="1:14" ht="18" customHeight="1">
      <c r="A29" s="50" t="s">
        <v>208</v>
      </c>
      <c r="B29" s="50"/>
      <c r="C29" s="50"/>
      <c r="D29" s="50"/>
      <c r="E29" s="50"/>
      <c r="F29" s="50"/>
      <c r="G29" s="50"/>
      <c r="H29" s="50"/>
      <c r="I29" s="25"/>
      <c r="J29" s="25"/>
      <c r="K29" s="25"/>
      <c r="L29" s="25"/>
      <c r="M29" s="25"/>
      <c r="N29" s="23"/>
    </row>
    <row r="30" spans="1:14" s="15" customFormat="1" ht="5.25" customHeight="1">
      <c r="A30" s="50"/>
      <c r="B30" s="50"/>
      <c r="C30" s="50"/>
      <c r="D30" s="50"/>
      <c r="E30" s="50"/>
      <c r="F30" s="50"/>
      <c r="G30" s="50"/>
      <c r="H30" s="50"/>
      <c r="I30" s="25"/>
      <c r="J30" s="25"/>
      <c r="K30" s="25"/>
      <c r="L30" s="25"/>
      <c r="M30" s="25"/>
      <c r="N30" s="25"/>
    </row>
    <row r="31" spans="1:14" s="15" customFormat="1" ht="5.25" customHeight="1">
      <c r="A31" s="50"/>
      <c r="B31" s="50"/>
      <c r="C31" s="50"/>
      <c r="D31" s="50"/>
      <c r="E31" s="50"/>
      <c r="F31" s="50"/>
      <c r="G31" s="50"/>
      <c r="H31" s="50"/>
      <c r="I31" s="25"/>
      <c r="J31" s="25"/>
      <c r="K31" s="25"/>
      <c r="L31" s="25"/>
      <c r="M31" s="25"/>
      <c r="N31" s="25"/>
    </row>
    <row r="32" spans="1:14" s="15" customFormat="1">
      <c r="A32" s="50"/>
      <c r="B32" s="50"/>
      <c r="C32" s="50"/>
      <c r="D32" s="50"/>
      <c r="E32" s="50"/>
      <c r="F32" s="50"/>
      <c r="G32" s="50"/>
      <c r="H32" s="50"/>
      <c r="I32" s="64" t="s">
        <v>49</v>
      </c>
      <c r="J32" s="25"/>
      <c r="K32" s="25"/>
      <c r="L32" s="25" t="s">
        <v>50</v>
      </c>
      <c r="M32" s="28" t="s">
        <v>64</v>
      </c>
      <c r="N32" s="25"/>
    </row>
    <row r="33" spans="1:15" s="15" customFormat="1">
      <c r="A33" s="50"/>
      <c r="B33" s="50"/>
      <c r="C33" s="50"/>
      <c r="D33" s="50"/>
      <c r="E33" s="50"/>
      <c r="F33" s="50"/>
      <c r="G33" s="50"/>
      <c r="H33" s="50"/>
      <c r="I33" s="25"/>
      <c r="J33" s="25"/>
      <c r="K33" s="25"/>
      <c r="L33" s="25" t="s">
        <v>51</v>
      </c>
      <c r="M33" s="28" t="s">
        <v>65</v>
      </c>
      <c r="N33" s="25"/>
    </row>
    <row r="34" spans="1:15" s="15" customFormat="1">
      <c r="A34" s="50"/>
      <c r="B34" s="50"/>
      <c r="C34" s="50"/>
      <c r="D34" s="50"/>
      <c r="E34" s="50"/>
      <c r="F34" s="50"/>
      <c r="G34" s="50"/>
      <c r="H34" s="50"/>
      <c r="I34" s="25"/>
      <c r="J34" s="25"/>
      <c r="K34" s="25"/>
      <c r="L34" s="25" t="s">
        <v>52</v>
      </c>
      <c r="M34" s="28" t="s">
        <v>66</v>
      </c>
      <c r="N34" s="25"/>
    </row>
    <row r="35" spans="1:15" s="15" customFormat="1">
      <c r="A35" s="50"/>
      <c r="B35" s="50"/>
      <c r="C35" s="50"/>
      <c r="D35" s="50"/>
      <c r="E35" s="50"/>
      <c r="F35" s="50"/>
      <c r="G35" s="50"/>
      <c r="H35" s="50"/>
      <c r="I35" s="25"/>
      <c r="J35" s="25"/>
      <c r="K35" s="25"/>
      <c r="L35" s="25" t="s">
        <v>53</v>
      </c>
      <c r="M35" s="28" t="s">
        <v>67</v>
      </c>
      <c r="N35" s="25"/>
    </row>
    <row r="36" spans="1:15" s="15" customFormat="1" hidden="1">
      <c r="A36" s="50"/>
      <c r="B36" s="50"/>
      <c r="C36" s="50"/>
      <c r="D36" s="50"/>
      <c r="E36" s="50"/>
      <c r="F36" s="50"/>
      <c r="G36" s="50"/>
      <c r="H36" s="50"/>
      <c r="I36" s="25"/>
      <c r="J36" s="25"/>
      <c r="K36" s="25"/>
      <c r="L36" s="25" t="s">
        <v>54</v>
      </c>
      <c r="M36" s="28" t="s">
        <v>68</v>
      </c>
      <c r="N36" s="25"/>
    </row>
    <row r="37" spans="1:15" s="15" customFormat="1" hidden="1">
      <c r="A37" s="50"/>
      <c r="B37" s="50"/>
      <c r="C37" s="50"/>
      <c r="D37" s="50"/>
      <c r="E37" s="50"/>
      <c r="F37" s="50"/>
      <c r="G37" s="50"/>
      <c r="H37" s="51"/>
      <c r="I37" s="29"/>
      <c r="J37" s="29"/>
      <c r="K37" s="29"/>
      <c r="L37" s="25" t="s">
        <v>55</v>
      </c>
      <c r="M37" s="29" t="s">
        <v>218</v>
      </c>
      <c r="N37" s="29"/>
      <c r="O37" s="17"/>
    </row>
    <row r="38" spans="1:15" s="15" customFormat="1" hidden="1">
      <c r="C38" s="30"/>
      <c r="D38" s="30"/>
      <c r="I38" s="25"/>
      <c r="J38" s="25"/>
      <c r="K38" s="25"/>
      <c r="L38" s="25" t="s">
        <v>56</v>
      </c>
      <c r="M38" s="25"/>
      <c r="N38" s="25"/>
    </row>
    <row r="39" spans="1:15" s="15" customFormat="1" hidden="1">
      <c r="C39" s="30"/>
      <c r="D39" s="30"/>
      <c r="I39" s="25"/>
      <c r="J39" s="25">
        <v>2018</v>
      </c>
      <c r="K39" s="25"/>
      <c r="L39" s="25" t="s">
        <v>57</v>
      </c>
      <c r="M39" s="25"/>
      <c r="N39" s="25"/>
    </row>
    <row r="40" spans="1:15" s="15" customFormat="1" hidden="1">
      <c r="C40" s="30"/>
      <c r="D40" s="30"/>
      <c r="I40" s="25"/>
      <c r="J40" s="25">
        <v>2019</v>
      </c>
      <c r="K40" s="25"/>
      <c r="L40" s="25" t="s">
        <v>58</v>
      </c>
      <c r="M40" s="25"/>
      <c r="N40" s="25"/>
    </row>
    <row r="41" spans="1:15" s="15" customFormat="1" hidden="1">
      <c r="I41" s="25"/>
      <c r="J41" s="25">
        <v>2020</v>
      </c>
      <c r="K41" s="25"/>
      <c r="L41" s="25" t="s">
        <v>59</v>
      </c>
      <c r="M41" s="25"/>
      <c r="N41" s="25"/>
    </row>
    <row r="42" spans="1:15" s="15" customFormat="1" hidden="1">
      <c r="I42" s="25"/>
      <c r="J42" s="25">
        <v>2021</v>
      </c>
      <c r="K42" s="25"/>
      <c r="L42" s="25" t="s">
        <v>60</v>
      </c>
      <c r="M42" s="25"/>
      <c r="N42" s="25"/>
    </row>
    <row r="43" spans="1:15" s="15" customFormat="1" hidden="1">
      <c r="I43" s="25"/>
      <c r="J43" s="25">
        <v>2022</v>
      </c>
      <c r="K43" s="25"/>
      <c r="L43" s="25" t="s">
        <v>61</v>
      </c>
      <c r="M43" s="25"/>
      <c r="N43" s="25"/>
    </row>
    <row r="44" spans="1:15" s="15" customFormat="1" hidden="1">
      <c r="I44" s="25"/>
      <c r="J44" s="25"/>
      <c r="K44" s="25"/>
      <c r="L44" s="25"/>
      <c r="M44" s="25"/>
      <c r="N44" s="25"/>
    </row>
    <row r="45" spans="1:15" s="15" customFormat="1" hidden="1">
      <c r="I45" s="25"/>
      <c r="J45" s="25"/>
      <c r="K45" s="25"/>
      <c r="L45" s="25"/>
      <c r="M45" s="25"/>
      <c r="N45" s="25"/>
    </row>
    <row r="46" spans="1:15" s="15" customFormat="1" hidden="1">
      <c r="I46" s="25"/>
      <c r="J46" s="25"/>
      <c r="K46" s="25"/>
      <c r="L46" s="25"/>
      <c r="M46" s="25"/>
      <c r="N46" s="25"/>
    </row>
    <row r="47" spans="1:15" s="15" customFormat="1" hidden="1">
      <c r="I47" s="25"/>
      <c r="J47" s="25"/>
      <c r="K47" s="25"/>
      <c r="L47" s="25"/>
      <c r="M47" s="25"/>
      <c r="N47" s="25"/>
    </row>
    <row r="48" spans="1:15" s="15" customFormat="1" hidden="1"/>
    <row r="49" spans="1:9" s="15" customFormat="1" hidden="1">
      <c r="I49" s="15" t="s">
        <v>219</v>
      </c>
    </row>
    <row r="50" spans="1:9" s="15" customFormat="1" hidden="1">
      <c r="I50" s="15" t="s">
        <v>220</v>
      </c>
    </row>
    <row r="51" spans="1:9" s="15" customFormat="1" hidden="1">
      <c r="I51" s="15" t="s">
        <v>221</v>
      </c>
    </row>
    <row r="52" spans="1:9" s="15" customFormat="1" hidden="1"/>
    <row r="53" spans="1:9" s="15" customFormat="1" hidden="1">
      <c r="A53" s="16">
        <v>14170</v>
      </c>
      <c r="B53" s="16">
        <v>21800</v>
      </c>
    </row>
    <row r="54" spans="1:9" s="15" customFormat="1" hidden="1">
      <c r="A54" s="16">
        <v>14600</v>
      </c>
      <c r="B54" s="16">
        <v>22460</v>
      </c>
    </row>
    <row r="55" spans="1:9" s="15" customFormat="1" hidden="1">
      <c r="A55" s="16">
        <v>15030</v>
      </c>
      <c r="B55" s="16">
        <v>23120</v>
      </c>
    </row>
    <row r="56" spans="1:9" s="15" customFormat="1" hidden="1">
      <c r="A56" s="16">
        <v>15460</v>
      </c>
      <c r="B56" s="16">
        <v>23780</v>
      </c>
    </row>
    <row r="57" spans="1:9" s="15" customFormat="1" hidden="1">
      <c r="A57" s="16">
        <v>15930</v>
      </c>
      <c r="B57" s="16">
        <v>24500</v>
      </c>
    </row>
    <row r="58" spans="1:9" s="15" customFormat="1" hidden="1">
      <c r="A58" s="16">
        <v>16400</v>
      </c>
      <c r="B58" s="16">
        <v>25220</v>
      </c>
    </row>
    <row r="59" spans="1:9" s="15" customFormat="1" hidden="1">
      <c r="A59" s="16">
        <v>16870</v>
      </c>
      <c r="B59" s="16">
        <v>25940</v>
      </c>
    </row>
    <row r="60" spans="1:9" s="15" customFormat="1" hidden="1">
      <c r="A60" s="16">
        <v>17380</v>
      </c>
      <c r="B60" s="16">
        <v>26720</v>
      </c>
    </row>
    <row r="61" spans="1:9" s="15" customFormat="1" hidden="1">
      <c r="A61" s="16">
        <v>17890</v>
      </c>
      <c r="B61" s="16">
        <v>27500</v>
      </c>
    </row>
    <row r="62" spans="1:9" s="15" customFormat="1" hidden="1">
      <c r="A62" s="16">
        <v>18400</v>
      </c>
      <c r="B62" s="16">
        <v>28280</v>
      </c>
    </row>
    <row r="63" spans="1:9" s="15" customFormat="1" hidden="1">
      <c r="A63" s="16">
        <v>18950</v>
      </c>
      <c r="B63" s="16">
        <v>29130</v>
      </c>
    </row>
    <row r="64" spans="1:9" s="15" customFormat="1" hidden="1">
      <c r="A64" s="16">
        <v>19500</v>
      </c>
      <c r="B64" s="16">
        <v>29980</v>
      </c>
    </row>
    <row r="65" spans="1:2" s="15" customFormat="1" hidden="1">
      <c r="A65" s="16">
        <v>20050</v>
      </c>
      <c r="B65" s="16">
        <v>30830</v>
      </c>
    </row>
    <row r="66" spans="1:2" s="15" customFormat="1" hidden="1">
      <c r="A66" s="16">
        <v>20640</v>
      </c>
      <c r="B66" s="16">
        <v>31750</v>
      </c>
    </row>
    <row r="67" spans="1:2" s="15" customFormat="1" hidden="1">
      <c r="A67" s="16">
        <v>21230</v>
      </c>
      <c r="B67" s="16">
        <v>32670</v>
      </c>
    </row>
    <row r="68" spans="1:2" s="15" customFormat="1" hidden="1">
      <c r="A68" s="16">
        <v>21820</v>
      </c>
      <c r="B68" s="16">
        <v>33590</v>
      </c>
    </row>
    <row r="69" spans="1:2" s="15" customFormat="1" hidden="1">
      <c r="A69" s="16">
        <v>22460</v>
      </c>
      <c r="B69" s="16">
        <v>34580</v>
      </c>
    </row>
    <row r="70" spans="1:2" s="15" customFormat="1" hidden="1">
      <c r="A70" s="16">
        <v>23100</v>
      </c>
      <c r="B70" s="16">
        <v>35570</v>
      </c>
    </row>
    <row r="71" spans="1:2" s="15" customFormat="1" hidden="1">
      <c r="A71" s="16">
        <v>23740</v>
      </c>
      <c r="B71" s="16">
        <v>36560</v>
      </c>
    </row>
    <row r="72" spans="1:2" s="15" customFormat="1" hidden="1">
      <c r="A72" s="16">
        <v>24440</v>
      </c>
      <c r="B72" s="16">
        <v>37640</v>
      </c>
    </row>
    <row r="73" spans="1:2" s="15" customFormat="1" hidden="1">
      <c r="A73" s="16">
        <v>25140</v>
      </c>
      <c r="B73" s="16">
        <v>38720</v>
      </c>
    </row>
    <row r="74" spans="1:2" s="15" customFormat="1" hidden="1">
      <c r="A74" s="16">
        <v>25840</v>
      </c>
      <c r="B74" s="16">
        <v>39800</v>
      </c>
    </row>
    <row r="75" spans="1:2" s="15" customFormat="1" hidden="1">
      <c r="A75" s="16">
        <v>26600</v>
      </c>
      <c r="B75" s="16">
        <v>40970</v>
      </c>
    </row>
    <row r="76" spans="1:2" s="15" customFormat="1" hidden="1">
      <c r="A76" s="16">
        <v>27360</v>
      </c>
      <c r="B76" s="16">
        <v>42140</v>
      </c>
    </row>
    <row r="77" spans="1:2" s="15" customFormat="1" hidden="1">
      <c r="A77" s="16">
        <v>28120</v>
      </c>
      <c r="B77" s="16">
        <v>43310</v>
      </c>
    </row>
    <row r="78" spans="1:2" s="15" customFormat="1" hidden="1">
      <c r="A78" s="16">
        <v>28940</v>
      </c>
      <c r="B78" s="16">
        <v>44570</v>
      </c>
    </row>
    <row r="79" spans="1:2" s="15" customFormat="1" hidden="1">
      <c r="A79" s="16">
        <v>29760</v>
      </c>
      <c r="B79" s="16">
        <v>45830</v>
      </c>
    </row>
    <row r="80" spans="1:2" s="15" customFormat="1" hidden="1">
      <c r="A80" s="16">
        <v>30580</v>
      </c>
      <c r="B80" s="16">
        <v>47090</v>
      </c>
    </row>
    <row r="81" spans="1:2" s="15" customFormat="1" hidden="1">
      <c r="A81" s="16">
        <v>31460</v>
      </c>
      <c r="B81" s="16">
        <v>48440</v>
      </c>
    </row>
    <row r="82" spans="1:2" s="15" customFormat="1" hidden="1">
      <c r="A82" s="16">
        <v>32340</v>
      </c>
      <c r="B82" s="16">
        <v>49790</v>
      </c>
    </row>
    <row r="83" spans="1:2" s="15" customFormat="1" hidden="1">
      <c r="A83" s="16">
        <v>33220</v>
      </c>
      <c r="B83" s="16">
        <v>51140</v>
      </c>
    </row>
    <row r="84" spans="1:2" s="15" customFormat="1" hidden="1">
      <c r="A84" s="16">
        <v>34170</v>
      </c>
      <c r="B84" s="16">
        <v>52600</v>
      </c>
    </row>
    <row r="85" spans="1:2" s="15" customFormat="1" hidden="1">
      <c r="A85" s="16">
        <v>35120</v>
      </c>
      <c r="B85" s="16">
        <v>54060</v>
      </c>
    </row>
    <row r="86" spans="1:2" s="15" customFormat="1" hidden="1">
      <c r="A86" s="16">
        <v>36070</v>
      </c>
      <c r="B86" s="16">
        <v>55520</v>
      </c>
    </row>
    <row r="87" spans="1:2" s="15" customFormat="1" hidden="1">
      <c r="A87" s="16">
        <v>37100</v>
      </c>
      <c r="B87" s="16">
        <v>57100</v>
      </c>
    </row>
    <row r="88" spans="1:2" s="15" customFormat="1" hidden="1">
      <c r="A88" s="16">
        <v>38130</v>
      </c>
      <c r="B88" s="16">
        <v>58680</v>
      </c>
    </row>
    <row r="89" spans="1:2" s="15" customFormat="1" hidden="1">
      <c r="A89" s="16">
        <v>39160</v>
      </c>
      <c r="B89" s="16">
        <v>60260</v>
      </c>
    </row>
    <row r="90" spans="1:2" s="15" customFormat="1" hidden="1">
      <c r="A90" s="16">
        <v>40270</v>
      </c>
      <c r="B90" s="16">
        <v>61960</v>
      </c>
    </row>
    <row r="91" spans="1:2" s="15" customFormat="1" hidden="1">
      <c r="A91" s="16">
        <v>41380</v>
      </c>
      <c r="B91" s="16">
        <v>63660</v>
      </c>
    </row>
    <row r="92" spans="1:2" s="15" customFormat="1" hidden="1">
      <c r="A92" s="16">
        <v>42490</v>
      </c>
      <c r="B92" s="16">
        <v>65360</v>
      </c>
    </row>
    <row r="93" spans="1:2" s="15" customFormat="1" hidden="1">
      <c r="A93" s="16">
        <v>43680</v>
      </c>
      <c r="B93" s="16">
        <v>67190</v>
      </c>
    </row>
    <row r="94" spans="1:2" s="15" customFormat="1" hidden="1">
      <c r="A94" s="16">
        <v>44870</v>
      </c>
      <c r="B94" s="16">
        <v>69020</v>
      </c>
    </row>
    <row r="95" spans="1:2" s="15" customFormat="1" hidden="1">
      <c r="A95" s="16">
        <v>46060</v>
      </c>
      <c r="B95" s="16">
        <v>70850</v>
      </c>
    </row>
    <row r="96" spans="1:2" s="15" customFormat="1" hidden="1">
      <c r="A96" s="16">
        <v>47330</v>
      </c>
      <c r="B96" s="16">
        <v>72810</v>
      </c>
    </row>
    <row r="97" spans="1:2" s="15" customFormat="1" hidden="1">
      <c r="A97" s="16">
        <v>48600</v>
      </c>
      <c r="B97" s="16">
        <v>74770</v>
      </c>
    </row>
    <row r="98" spans="1:2" s="15" customFormat="1" hidden="1">
      <c r="A98" s="16">
        <v>49870</v>
      </c>
      <c r="B98" s="16">
        <v>76730</v>
      </c>
    </row>
    <row r="99" spans="1:2" s="15" customFormat="1" hidden="1">
      <c r="A99" s="16">
        <v>51230</v>
      </c>
      <c r="B99" s="16">
        <v>78820</v>
      </c>
    </row>
    <row r="100" spans="1:2" s="15" customFormat="1" hidden="1">
      <c r="A100" s="16">
        <v>52590</v>
      </c>
      <c r="B100" s="16">
        <v>80910</v>
      </c>
    </row>
    <row r="101" spans="1:2" s="15" customFormat="1" hidden="1">
      <c r="A101" s="16">
        <v>53950</v>
      </c>
      <c r="B101" s="16">
        <v>83000</v>
      </c>
    </row>
    <row r="102" spans="1:2" s="15" customFormat="1" hidden="1">
      <c r="A102" s="16">
        <v>55410</v>
      </c>
      <c r="B102" s="16">
        <v>85240</v>
      </c>
    </row>
    <row r="103" spans="1:2" s="15" customFormat="1" hidden="1">
      <c r="A103" s="16">
        <v>56870</v>
      </c>
      <c r="B103" s="16">
        <v>87480</v>
      </c>
    </row>
    <row r="104" spans="1:2" s="15" customFormat="1" hidden="1">
      <c r="A104" s="16">
        <v>58330</v>
      </c>
      <c r="B104" s="16">
        <v>89720</v>
      </c>
    </row>
    <row r="105" spans="1:2" s="15" customFormat="1" hidden="1">
      <c r="A105" s="16">
        <v>59890</v>
      </c>
      <c r="B105" s="16">
        <v>92110</v>
      </c>
    </row>
    <row r="106" spans="1:2" s="15" customFormat="1" hidden="1">
      <c r="A106" s="16">
        <v>61450</v>
      </c>
      <c r="B106" s="16">
        <v>94500</v>
      </c>
    </row>
    <row r="107" spans="1:2" s="15" customFormat="1" hidden="1">
      <c r="A107" s="16">
        <v>63010</v>
      </c>
      <c r="B107" s="16">
        <v>96890</v>
      </c>
    </row>
    <row r="108" spans="1:2" s="15" customFormat="1" hidden="1">
      <c r="A108" s="16">
        <v>64670</v>
      </c>
      <c r="B108" s="16">
        <v>99430</v>
      </c>
    </row>
    <row r="109" spans="1:2" s="15" customFormat="1" hidden="1">
      <c r="A109" s="16">
        <v>66330</v>
      </c>
      <c r="B109" s="16">
        <v>101970</v>
      </c>
    </row>
    <row r="110" spans="1:2" s="15" customFormat="1" hidden="1">
      <c r="A110" s="16">
        <v>67990</v>
      </c>
      <c r="B110" s="16">
        <v>104510</v>
      </c>
    </row>
    <row r="111" spans="1:2" s="15" customFormat="1" hidden="1">
      <c r="A111" s="16">
        <v>69750</v>
      </c>
      <c r="B111" s="16">
        <v>107210</v>
      </c>
    </row>
    <row r="112" spans="1:2" s="15" customFormat="1" hidden="1">
      <c r="A112" s="16">
        <v>71510</v>
      </c>
      <c r="B112" s="16">
        <v>109910</v>
      </c>
    </row>
    <row r="113" spans="1:2" s="15" customFormat="1" hidden="1">
      <c r="A113" s="16">
        <v>73270</v>
      </c>
      <c r="B113" s="16">
        <v>112610</v>
      </c>
    </row>
    <row r="114" spans="1:2" s="15" customFormat="1" hidden="1">
      <c r="A114" s="16">
        <v>75150</v>
      </c>
      <c r="B114" s="16">
        <v>115500</v>
      </c>
    </row>
    <row r="115" spans="1:2" s="15" customFormat="1" hidden="1">
      <c r="A115" s="16">
        <v>77030</v>
      </c>
      <c r="B115" s="16">
        <v>118390</v>
      </c>
    </row>
    <row r="116" spans="1:2" s="15" customFormat="1" hidden="1">
      <c r="A116" s="16">
        <v>78910</v>
      </c>
      <c r="B116" s="16">
        <v>121280</v>
      </c>
    </row>
    <row r="117" spans="1:2" s="15" customFormat="1" hidden="1">
      <c r="A117" s="16">
        <v>80930</v>
      </c>
      <c r="B117" s="16">
        <v>124380</v>
      </c>
    </row>
    <row r="118" spans="1:2" s="15" customFormat="1" hidden="1">
      <c r="A118" s="16">
        <v>82950</v>
      </c>
      <c r="B118" s="16">
        <v>127480</v>
      </c>
    </row>
    <row r="119" spans="1:2" s="15" customFormat="1" hidden="1">
      <c r="A119" s="16">
        <v>84970</v>
      </c>
      <c r="B119" s="16">
        <v>133900</v>
      </c>
    </row>
    <row r="120" spans="1:2" s="15" customFormat="1" hidden="1">
      <c r="A120" s="16">
        <v>87130</v>
      </c>
      <c r="B120" s="16">
        <v>137220</v>
      </c>
    </row>
    <row r="121" spans="1:2" s="15" customFormat="1" hidden="1">
      <c r="A121" s="16">
        <v>89290</v>
      </c>
      <c r="B121" s="16">
        <v>140540</v>
      </c>
    </row>
    <row r="122" spans="1:2" s="15" customFormat="1" hidden="1">
      <c r="A122" s="16">
        <v>91450</v>
      </c>
      <c r="B122" s="16">
        <v>144150</v>
      </c>
    </row>
    <row r="123" spans="1:2" s="15" customFormat="1" hidden="1">
      <c r="A123" s="16">
        <v>93780</v>
      </c>
      <c r="B123" s="16">
        <v>144150</v>
      </c>
    </row>
    <row r="124" spans="1:2" s="15" customFormat="1" hidden="1">
      <c r="A124" s="16">
        <v>96110</v>
      </c>
      <c r="B124" s="16">
        <v>147760</v>
      </c>
    </row>
    <row r="125" spans="1:2" s="15" customFormat="1" hidden="1">
      <c r="A125" s="16">
        <v>98440</v>
      </c>
      <c r="B125" s="16">
        <v>151370</v>
      </c>
    </row>
    <row r="126" spans="1:2" s="15" customFormat="1" hidden="1">
      <c r="A126" s="16">
        <v>100770</v>
      </c>
      <c r="B126" s="16">
        <v>154980</v>
      </c>
    </row>
    <row r="127" spans="1:2" s="15" customFormat="1" hidden="1">
      <c r="A127" s="16">
        <v>103290</v>
      </c>
      <c r="B127" s="16">
        <v>158880</v>
      </c>
    </row>
    <row r="128" spans="1:2" s="15" customFormat="1" hidden="1">
      <c r="A128" s="16">
        <v>105810</v>
      </c>
      <c r="B128" s="16">
        <v>162780</v>
      </c>
    </row>
    <row r="129" spans="1:10" s="15" customFormat="1" hidden="1">
      <c r="A129" s="16">
        <v>108330</v>
      </c>
      <c r="B129" s="16">
        <v>166680</v>
      </c>
    </row>
    <row r="130" spans="1:10" hidden="1"/>
    <row r="131" spans="1:10" ht="15.75" hidden="1" thickBot="1"/>
    <row r="132" spans="1:10" ht="16.5" hidden="1" thickBot="1">
      <c r="F132" s="10" t="s">
        <v>77</v>
      </c>
      <c r="G132" s="11" t="s">
        <v>78</v>
      </c>
      <c r="H132" s="12" t="s">
        <v>164</v>
      </c>
      <c r="I132" s="13" t="s">
        <v>78</v>
      </c>
      <c r="J132" s="11" t="s">
        <v>165</v>
      </c>
    </row>
    <row r="133" spans="1:10" ht="30" hidden="1">
      <c r="F133" s="14">
        <v>1</v>
      </c>
      <c r="G133" s="14" t="s">
        <v>79</v>
      </c>
      <c r="H133" s="14" t="s">
        <v>143</v>
      </c>
      <c r="I133" s="14" t="s">
        <v>79</v>
      </c>
      <c r="J133" s="14" t="s">
        <v>166</v>
      </c>
    </row>
    <row r="134" spans="1:10" ht="30" hidden="1">
      <c r="F134" s="14">
        <v>2</v>
      </c>
      <c r="G134" s="14" t="s">
        <v>81</v>
      </c>
      <c r="H134" s="14" t="s">
        <v>144</v>
      </c>
      <c r="I134" s="14" t="s">
        <v>81</v>
      </c>
      <c r="J134" s="14" t="s">
        <v>167</v>
      </c>
    </row>
    <row r="135" spans="1:10" ht="30" hidden="1">
      <c r="F135" s="14">
        <v>3</v>
      </c>
      <c r="G135" s="14" t="s">
        <v>83</v>
      </c>
      <c r="H135" s="14" t="s">
        <v>145</v>
      </c>
      <c r="I135" s="14" t="s">
        <v>83</v>
      </c>
      <c r="J135" s="14" t="s">
        <v>168</v>
      </c>
    </row>
    <row r="136" spans="1:10" ht="30" hidden="1">
      <c r="F136" s="14">
        <v>4</v>
      </c>
      <c r="G136" s="14" t="s">
        <v>85</v>
      </c>
      <c r="H136" s="14" t="s">
        <v>146</v>
      </c>
      <c r="I136" s="14" t="s">
        <v>85</v>
      </c>
      <c r="J136" s="14" t="s">
        <v>169</v>
      </c>
    </row>
    <row r="137" spans="1:10" ht="30" hidden="1">
      <c r="F137" s="14">
        <v>5</v>
      </c>
      <c r="G137" s="14" t="s">
        <v>87</v>
      </c>
      <c r="H137" s="14" t="s">
        <v>147</v>
      </c>
      <c r="I137" s="14" t="s">
        <v>87</v>
      </c>
      <c r="J137" s="14" t="s">
        <v>170</v>
      </c>
    </row>
    <row r="138" spans="1:10" ht="30" hidden="1">
      <c r="F138" s="14">
        <v>6</v>
      </c>
      <c r="G138" s="14" t="s">
        <v>89</v>
      </c>
      <c r="H138" s="14" t="s">
        <v>198</v>
      </c>
      <c r="I138" s="14" t="s">
        <v>89</v>
      </c>
      <c r="J138" s="14" t="s">
        <v>171</v>
      </c>
    </row>
    <row r="139" spans="1:10" ht="30" hidden="1">
      <c r="F139" s="14">
        <v>7</v>
      </c>
      <c r="G139" s="14" t="s">
        <v>91</v>
      </c>
      <c r="H139" s="14" t="s">
        <v>199</v>
      </c>
      <c r="I139" s="14" t="s">
        <v>91</v>
      </c>
      <c r="J139" s="14" t="s">
        <v>172</v>
      </c>
    </row>
    <row r="140" spans="1:10" ht="30" hidden="1">
      <c r="F140" s="14">
        <v>8</v>
      </c>
      <c r="G140" s="14" t="s">
        <v>93</v>
      </c>
      <c r="H140" s="14" t="s">
        <v>200</v>
      </c>
      <c r="I140" s="14" t="s">
        <v>93</v>
      </c>
      <c r="J140" s="14" t="s">
        <v>173</v>
      </c>
    </row>
    <row r="141" spans="1:10" ht="30" hidden="1">
      <c r="F141" s="14">
        <v>9</v>
      </c>
      <c r="G141" s="14" t="s">
        <v>95</v>
      </c>
      <c r="H141" s="14" t="s">
        <v>201</v>
      </c>
      <c r="I141" s="14" t="s">
        <v>95</v>
      </c>
      <c r="J141" s="14" t="s">
        <v>174</v>
      </c>
    </row>
    <row r="142" spans="1:10" ht="30" hidden="1">
      <c r="F142" s="14">
        <v>10</v>
      </c>
      <c r="G142" s="14" t="s">
        <v>97</v>
      </c>
      <c r="H142" s="14" t="s">
        <v>202</v>
      </c>
      <c r="I142" s="14" t="s">
        <v>97</v>
      </c>
      <c r="J142" s="14" t="s">
        <v>175</v>
      </c>
    </row>
    <row r="143" spans="1:10" ht="30" hidden="1">
      <c r="F143" s="14">
        <v>11</v>
      </c>
      <c r="G143" s="14" t="s">
        <v>99</v>
      </c>
      <c r="H143" s="14" t="s">
        <v>155</v>
      </c>
      <c r="I143" s="14" t="s">
        <v>99</v>
      </c>
      <c r="J143" s="14" t="s">
        <v>176</v>
      </c>
    </row>
    <row r="144" spans="1:10" ht="30" hidden="1">
      <c r="F144" s="14">
        <v>12</v>
      </c>
      <c r="G144" s="14" t="s">
        <v>101</v>
      </c>
      <c r="H144" s="14" t="s">
        <v>156</v>
      </c>
      <c r="I144" s="14" t="s">
        <v>101</v>
      </c>
      <c r="J144" s="14" t="s">
        <v>177</v>
      </c>
    </row>
    <row r="145" spans="6:10" ht="30" hidden="1">
      <c r="F145" s="14">
        <v>13</v>
      </c>
      <c r="G145" s="14" t="s">
        <v>103</v>
      </c>
      <c r="H145" s="14" t="s">
        <v>157</v>
      </c>
      <c r="I145" s="14" t="s">
        <v>103</v>
      </c>
      <c r="J145" s="14" t="s">
        <v>178</v>
      </c>
    </row>
    <row r="146" spans="6:10" ht="30" hidden="1">
      <c r="F146" s="14">
        <v>14</v>
      </c>
      <c r="G146" s="14" t="s">
        <v>105</v>
      </c>
      <c r="H146" s="14" t="s">
        <v>207</v>
      </c>
      <c r="I146" s="14" t="s">
        <v>105</v>
      </c>
      <c r="J146" s="14" t="s">
        <v>179</v>
      </c>
    </row>
    <row r="147" spans="6:10" ht="30" hidden="1">
      <c r="F147" s="14">
        <v>15</v>
      </c>
      <c r="G147" s="14" t="s">
        <v>107</v>
      </c>
      <c r="H147" s="14" t="s">
        <v>148</v>
      </c>
      <c r="I147" s="14" t="s">
        <v>107</v>
      </c>
      <c r="J147" s="14" t="s">
        <v>180</v>
      </c>
    </row>
    <row r="148" spans="6:10" ht="30" hidden="1">
      <c r="F148" s="14">
        <v>16</v>
      </c>
      <c r="G148" s="14" t="s">
        <v>109</v>
      </c>
      <c r="H148" s="14" t="s">
        <v>149</v>
      </c>
      <c r="I148" s="14" t="s">
        <v>109</v>
      </c>
      <c r="J148" s="14" t="s">
        <v>181</v>
      </c>
    </row>
    <row r="149" spans="6:10" ht="30" hidden="1">
      <c r="F149" s="14">
        <v>17</v>
      </c>
      <c r="G149" s="14" t="s">
        <v>111</v>
      </c>
      <c r="H149" s="14" t="s">
        <v>46</v>
      </c>
      <c r="I149" s="14" t="s">
        <v>111</v>
      </c>
      <c r="J149" s="14" t="s">
        <v>182</v>
      </c>
    </row>
    <row r="150" spans="6:10" ht="30" hidden="1">
      <c r="F150" s="14">
        <v>18</v>
      </c>
      <c r="G150" s="14" t="s">
        <v>113</v>
      </c>
      <c r="H150" s="14" t="s">
        <v>150</v>
      </c>
      <c r="I150" s="14" t="s">
        <v>113</v>
      </c>
      <c r="J150" s="14" t="s">
        <v>183</v>
      </c>
    </row>
    <row r="151" spans="6:10" ht="30" hidden="1">
      <c r="F151" s="14">
        <v>19</v>
      </c>
      <c r="G151" s="14" t="s">
        <v>115</v>
      </c>
      <c r="H151" s="14" t="s">
        <v>151</v>
      </c>
      <c r="I151" s="14" t="s">
        <v>115</v>
      </c>
      <c r="J151" s="14" t="s">
        <v>184</v>
      </c>
    </row>
    <row r="152" spans="6:10" ht="30" hidden="1">
      <c r="F152" s="14">
        <v>20</v>
      </c>
      <c r="G152" s="14" t="s">
        <v>117</v>
      </c>
      <c r="H152" s="14" t="s">
        <v>152</v>
      </c>
      <c r="I152" s="14" t="s">
        <v>117</v>
      </c>
      <c r="J152" s="14" t="s">
        <v>186</v>
      </c>
    </row>
    <row r="153" spans="6:10" ht="30" hidden="1">
      <c r="F153" s="14">
        <v>21</v>
      </c>
      <c r="G153" s="14" t="s">
        <v>119</v>
      </c>
      <c r="H153" s="14" t="s">
        <v>153</v>
      </c>
      <c r="I153" s="14" t="s">
        <v>119</v>
      </c>
      <c r="J153" s="14" t="s">
        <v>185</v>
      </c>
    </row>
    <row r="154" spans="6:10" ht="30" hidden="1">
      <c r="F154" s="14">
        <v>22</v>
      </c>
      <c r="G154" s="14" t="s">
        <v>121</v>
      </c>
      <c r="H154" s="14" t="s">
        <v>154</v>
      </c>
      <c r="I154" s="14" t="s">
        <v>121</v>
      </c>
      <c r="J154" s="14" t="s">
        <v>187</v>
      </c>
    </row>
    <row r="155" spans="6:10" ht="30" hidden="1">
      <c r="F155" s="14">
        <v>23</v>
      </c>
      <c r="G155" s="14" t="s">
        <v>123</v>
      </c>
      <c r="H155" s="14" t="s">
        <v>158</v>
      </c>
      <c r="I155" s="14" t="s">
        <v>123</v>
      </c>
      <c r="J155" s="14" t="s">
        <v>188</v>
      </c>
    </row>
    <row r="156" spans="6:10" ht="30" hidden="1">
      <c r="F156" s="14">
        <v>24</v>
      </c>
      <c r="G156" s="14" t="s">
        <v>125</v>
      </c>
      <c r="H156" s="14" t="s">
        <v>159</v>
      </c>
      <c r="I156" s="14" t="s">
        <v>125</v>
      </c>
      <c r="J156" s="14" t="s">
        <v>189</v>
      </c>
    </row>
    <row r="157" spans="6:10" ht="30" hidden="1">
      <c r="F157" s="14">
        <v>25</v>
      </c>
      <c r="G157" s="14" t="s">
        <v>127</v>
      </c>
      <c r="H157" s="14" t="s">
        <v>203</v>
      </c>
      <c r="I157" s="14" t="s">
        <v>127</v>
      </c>
      <c r="J157" s="14" t="s">
        <v>190</v>
      </c>
    </row>
    <row r="158" spans="6:10" ht="30" hidden="1">
      <c r="F158" s="14">
        <v>26</v>
      </c>
      <c r="G158" s="14" t="s">
        <v>129</v>
      </c>
      <c r="H158" s="14" t="s">
        <v>204</v>
      </c>
      <c r="I158" s="14" t="s">
        <v>129</v>
      </c>
      <c r="J158" s="14" t="s">
        <v>191</v>
      </c>
    </row>
    <row r="159" spans="6:10" ht="30" hidden="1">
      <c r="F159" s="14">
        <v>27</v>
      </c>
      <c r="G159" s="14" t="s">
        <v>131</v>
      </c>
      <c r="H159" s="14" t="s">
        <v>205</v>
      </c>
      <c r="I159" s="14" t="s">
        <v>131</v>
      </c>
      <c r="J159" s="14" t="s">
        <v>192</v>
      </c>
    </row>
    <row r="160" spans="6:10" ht="30" hidden="1">
      <c r="F160" s="14">
        <v>28</v>
      </c>
      <c r="G160" s="14" t="s">
        <v>133</v>
      </c>
      <c r="H160" s="14" t="s">
        <v>206</v>
      </c>
      <c r="I160" s="14" t="s">
        <v>133</v>
      </c>
      <c r="J160" s="14" t="s">
        <v>193</v>
      </c>
    </row>
    <row r="161" spans="6:10" ht="30" hidden="1">
      <c r="F161" s="14">
        <v>29</v>
      </c>
      <c r="G161" s="14" t="s">
        <v>135</v>
      </c>
      <c r="H161" s="14" t="s">
        <v>163</v>
      </c>
      <c r="I161" s="14" t="s">
        <v>135</v>
      </c>
      <c r="J161" s="14" t="s">
        <v>194</v>
      </c>
    </row>
    <row r="162" spans="6:10" ht="30" hidden="1">
      <c r="F162" s="14">
        <v>30</v>
      </c>
      <c r="G162" s="14" t="s">
        <v>137</v>
      </c>
      <c r="H162" s="14" t="s">
        <v>162</v>
      </c>
      <c r="I162" s="14" t="s">
        <v>137</v>
      </c>
      <c r="J162" s="14" t="s">
        <v>195</v>
      </c>
    </row>
    <row r="163" spans="6:10" ht="30" hidden="1">
      <c r="F163" s="14">
        <v>31</v>
      </c>
      <c r="G163" s="14" t="s">
        <v>139</v>
      </c>
      <c r="H163" s="14" t="s">
        <v>161</v>
      </c>
      <c r="I163" s="14" t="s">
        <v>139</v>
      </c>
      <c r="J163" s="14" t="s">
        <v>196</v>
      </c>
    </row>
    <row r="164" spans="6:10" ht="30" hidden="1">
      <c r="F164" s="14">
        <v>32</v>
      </c>
      <c r="G164" s="14" t="s">
        <v>141</v>
      </c>
      <c r="H164" s="14" t="s">
        <v>160</v>
      </c>
      <c r="I164" s="14" t="s">
        <v>141</v>
      </c>
      <c r="J164" s="14" t="s">
        <v>197</v>
      </c>
    </row>
    <row r="165" spans="6:10" hidden="1"/>
  </sheetData>
  <sheetProtection password="CEE5" sheet="1" objects="1" scenarios="1"/>
  <mergeCells count="16">
    <mergeCell ref="C18:E18"/>
    <mergeCell ref="C19:E19"/>
    <mergeCell ref="A28:C28"/>
    <mergeCell ref="D28:H28"/>
    <mergeCell ref="A2:H2"/>
    <mergeCell ref="G4:H4"/>
    <mergeCell ref="C14:E14"/>
    <mergeCell ref="C15:E15"/>
    <mergeCell ref="C16:E16"/>
    <mergeCell ref="C17:E17"/>
    <mergeCell ref="C3:E3"/>
    <mergeCell ref="C4:E4"/>
    <mergeCell ref="C5:E5"/>
    <mergeCell ref="C7:E7"/>
    <mergeCell ref="C8:E8"/>
    <mergeCell ref="C6:E6"/>
  </mergeCells>
  <dataValidations count="10">
    <dataValidation type="list" allowBlank="1" showInputMessage="1" showErrorMessage="1" sqref="C10">
      <formula1>$A$53:$A$129</formula1>
    </dataValidation>
    <dataValidation type="list" allowBlank="1" showInputMessage="1" showErrorMessage="1" sqref="A22:A27">
      <formula1>$L$32:$L$44</formula1>
    </dataValidation>
    <dataValidation type="list" allowBlank="1" showInputMessage="1" showErrorMessage="1" sqref="B22:B27">
      <formula1>$J$39:$J$44</formula1>
    </dataValidation>
    <dataValidation type="list" allowBlank="1" showInputMessage="1" showErrorMessage="1" sqref="D22:D27">
      <formula1>$M$32:$M$38</formula1>
    </dataValidation>
    <dataValidation type="list" allowBlank="1" showInputMessage="1" showErrorMessage="1" sqref="A28:C28">
      <formula1>$I$49:$I$51</formula1>
    </dataValidation>
    <dataValidation type="list" allowBlank="1" showInputMessage="1" showErrorMessage="1" sqref="C9">
      <formula1>$H$133:$H$164</formula1>
    </dataValidation>
    <dataValidation type="list" allowBlank="1" showInputMessage="1" showErrorMessage="1" sqref="C13">
      <formula1>$J$133:$J$164</formula1>
    </dataValidation>
    <dataValidation type="list" allowBlank="1" showInputMessage="1" showErrorMessage="1" sqref="E23:E27">
      <formula1>$H$133:$H$165</formula1>
    </dataValidation>
    <dataValidation type="list" allowBlank="1" showInputMessage="1" showErrorMessage="1" sqref="E22">
      <formula1>$H$133:$H$166</formula1>
    </dataValidation>
    <dataValidation type="list" allowBlank="1" showInputMessage="1" showErrorMessage="1" sqref="G22:G27">
      <formula1>$J$133:$J$165</formula1>
    </dataValidation>
  </dataValidations>
  <hyperlinks>
    <hyperlink ref="G14" r:id="rId1"/>
  </hyperlinks>
  <pageMargins left="0.48" right="7.0000000000000007E-2" top="0.75" bottom="0.75" header="0.3" footer="0.3"/>
  <pageSetup scale="92"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K44"/>
  <sheetViews>
    <sheetView showGridLines="0" topLeftCell="A22" workbookViewId="0">
      <selection activeCell="Q26" sqref="Q26"/>
    </sheetView>
  </sheetViews>
  <sheetFormatPr defaultRowHeight="15"/>
  <cols>
    <col min="1" max="1" width="2.140625" customWidth="1"/>
    <col min="2" max="2" width="4.85546875" customWidth="1"/>
    <col min="3" max="3" width="9.28515625" customWidth="1"/>
    <col min="4" max="4" width="12.28515625" customWidth="1"/>
    <col min="5" max="5" width="17.42578125" customWidth="1"/>
    <col min="6" max="6" width="7.140625" customWidth="1"/>
    <col min="7" max="7" width="13" customWidth="1"/>
    <col min="8" max="8" width="2" customWidth="1"/>
    <col min="10" max="10" width="8.5703125" customWidth="1"/>
    <col min="11" max="11" width="12.85546875" customWidth="1"/>
  </cols>
  <sheetData>
    <row r="1" spans="1:11">
      <c r="A1" s="85" t="str">
        <f>CONCATENATE("PROCEEDINGS OF THE"," ",'DATA SHEET'!C14," ",'DATA SHEET'!C15,"  ",'DATA SHEET'!C16)</f>
        <v>PROCEEDINGS OF THE HEAD MASTER SNRR ZP HIGH SCHOOL  CHIRUMAMILLA</v>
      </c>
      <c r="B1" s="85"/>
      <c r="C1" s="85"/>
      <c r="D1" s="85"/>
      <c r="E1" s="85"/>
      <c r="F1" s="85"/>
      <c r="G1" s="85"/>
      <c r="H1" s="85"/>
      <c r="I1" s="85"/>
      <c r="J1" s="85"/>
      <c r="K1" s="85"/>
    </row>
    <row r="2" spans="1:11">
      <c r="A2" s="85" t="str">
        <f>CONCATENATE("Present: Sri/Smt"," ",'DATA SHEET'!C17)</f>
        <v>Present: Sri/Smt M.SUNDAR RAO M.A.,M.Ed</v>
      </c>
      <c r="B2" s="85"/>
      <c r="C2" s="85"/>
      <c r="D2" s="85"/>
      <c r="E2" s="85"/>
      <c r="F2" s="85"/>
      <c r="G2" s="85"/>
      <c r="H2" s="85"/>
      <c r="I2" s="85"/>
      <c r="J2" s="85"/>
      <c r="K2" s="85"/>
    </row>
    <row r="3" spans="1:11">
      <c r="A3" t="s">
        <v>30</v>
      </c>
      <c r="C3" s="88" t="str">
        <f>'DATA SHEET'!C18</f>
        <v>14/SPL/RPS2022/2022</v>
      </c>
      <c r="D3" s="88"/>
      <c r="I3" s="35" t="s">
        <v>31</v>
      </c>
      <c r="J3" s="89">
        <f>'DATA SHEET'!C19</f>
        <v>44613</v>
      </c>
      <c r="K3" s="89"/>
    </row>
    <row r="4" spans="1:11" ht="45.75" customHeight="1">
      <c r="B4" s="4" t="s">
        <v>28</v>
      </c>
      <c r="C4" s="86" t="str">
        <f>CONCATENATE("Revision of Pay Scales, 2022"," ",'DATA SHEET'!C4," ","Dept - Refixation of   Pay  To   Sri/Smt"," ",'DATA SHEET'!C3," ","Working As"," ",'DATA SHEET'!C5," ","of"," ",'DATA SHEET'!C7,", ",'DATA SHEET'!C8," ","In  Revised Pay Scales, 2022 - Orders - Issued.")</f>
        <v>Revision of Pay Scales, 2022 EDUCATION  Dept - Refixation of   Pay  To   Sri/Smt KRISHNAMSETTI VENKATA NAGARAJU Working As SA(PD) of SNRR ZP HIGH SCHOOL, CHIRUMAMILLA In  Revised Pay Scales, 2022 - Orders - Issued.</v>
      </c>
      <c r="D4" s="86"/>
      <c r="E4" s="86"/>
      <c r="F4" s="86"/>
      <c r="G4" s="86"/>
      <c r="H4" s="86"/>
      <c r="I4" s="86"/>
      <c r="J4" s="86"/>
      <c r="K4" s="86"/>
    </row>
    <row r="5" spans="1:11" ht="11.25" customHeight="1">
      <c r="B5" t="s">
        <v>19</v>
      </c>
    </row>
    <row r="6" spans="1:11">
      <c r="B6">
        <v>1</v>
      </c>
      <c r="C6" t="s">
        <v>18</v>
      </c>
    </row>
    <row r="7" spans="1:11">
      <c r="B7">
        <v>2</v>
      </c>
      <c r="C7" t="s">
        <v>0</v>
      </c>
    </row>
    <row r="8" spans="1:11">
      <c r="B8">
        <v>3</v>
      </c>
      <c r="C8" t="s">
        <v>14</v>
      </c>
    </row>
    <row r="9" spans="1:11">
      <c r="B9">
        <v>4</v>
      </c>
      <c r="C9" t="s">
        <v>15</v>
      </c>
    </row>
    <row r="10" spans="1:11">
      <c r="A10" t="s">
        <v>16</v>
      </c>
      <c r="B10">
        <v>5</v>
      </c>
      <c r="C10" t="s">
        <v>17</v>
      </c>
    </row>
    <row r="11" spans="1:11">
      <c r="B11">
        <v>6</v>
      </c>
      <c r="C11" t="s">
        <v>217</v>
      </c>
    </row>
    <row r="12" spans="1:11">
      <c r="A12" t="s">
        <v>1</v>
      </c>
    </row>
    <row r="13" spans="1:11" ht="10.5" customHeight="1">
      <c r="B13" s="84" t="s">
        <v>32</v>
      </c>
      <c r="C13" s="84"/>
      <c r="D13" s="84"/>
      <c r="E13" s="84"/>
      <c r="F13" s="84"/>
      <c r="G13" s="84"/>
      <c r="H13" s="84"/>
      <c r="I13" s="84"/>
      <c r="J13" s="84"/>
      <c r="K13" s="84"/>
    </row>
    <row r="14" spans="1:11">
      <c r="B14" s="84"/>
      <c r="C14" s="84"/>
      <c r="D14" s="84"/>
      <c r="E14" s="84"/>
      <c r="F14" s="84"/>
      <c r="G14" s="84"/>
      <c r="H14" s="84"/>
      <c r="I14" s="84"/>
      <c r="J14" s="84"/>
      <c r="K14" s="84"/>
    </row>
    <row r="15" spans="1:11" ht="21" customHeight="1">
      <c r="B15" s="84"/>
      <c r="C15" s="84"/>
      <c r="D15" s="84"/>
      <c r="E15" s="84"/>
      <c r="F15" s="84"/>
      <c r="G15" s="84"/>
      <c r="H15" s="84"/>
      <c r="I15" s="84"/>
      <c r="J15" s="84"/>
      <c r="K15" s="84"/>
    </row>
    <row r="16" spans="1:11" ht="45" customHeight="1">
      <c r="B16" s="86" t="str">
        <f>CONCATENATE("              In this connection The pay Of Sri/Smt"," ",'DATA SHEET'!C3," ","holded the post of"," ",'DATA SHEET'!C5," ","as on  date 1.7.2018  "," Presently working as"," ",'DATA SHEET'!C6," ","In"," ",'DATA SHEET'!C7," ",",",'DATA SHEET'!C8," "," ","Office.   in the scale of pay Rs."," ",'DATA SHEET'!C13," ","Is Refixed  under the R.P.S, 2022 w.e.f  01.07.2018  As Detailed Below")</f>
        <v xml:space="preserve">              In this connection The pay Of Sri/Smt KRISHNAMSETTI VENKATA NAGARAJU holded the post of SA(PD) as on  date 1.7.2018   Presently working as SA(PD) In SNRR ZP HIGH SCHOOL ,CHIRUMAMILLA  Office.   in the scale of pay Rs. 44570-121280 Is Refixed  under the R.P.S, 2022 w.e.f  01.07.2018  As Detailed Below</v>
      </c>
      <c r="C16" s="86"/>
      <c r="D16" s="86"/>
      <c r="E16" s="86"/>
      <c r="F16" s="86"/>
      <c r="G16" s="86"/>
      <c r="H16" s="86"/>
      <c r="I16" s="86"/>
      <c r="J16" s="86"/>
      <c r="K16" s="86"/>
    </row>
    <row r="17" spans="1:11" ht="5.25" customHeight="1">
      <c r="B17" t="s">
        <v>2</v>
      </c>
    </row>
    <row r="18" spans="1:11" ht="15.75">
      <c r="B18" t="s">
        <v>23</v>
      </c>
      <c r="E18" s="9" t="s">
        <v>74</v>
      </c>
      <c r="F18" s="87">
        <f>'DATA SHEET'!C10</f>
        <v>38130</v>
      </c>
      <c r="G18" s="87"/>
    </row>
    <row r="19" spans="1:11" ht="15.75">
      <c r="B19" t="s">
        <v>22</v>
      </c>
      <c r="E19" s="9" t="s">
        <v>74</v>
      </c>
      <c r="F19" s="87">
        <f>ROUND(F18*30.392%,0)</f>
        <v>11588</v>
      </c>
      <c r="G19" s="87"/>
    </row>
    <row r="20" spans="1:11" ht="15.75">
      <c r="B20" t="s">
        <v>21</v>
      </c>
      <c r="E20" s="9" t="s">
        <v>74</v>
      </c>
      <c r="F20" s="87">
        <f>ROUND(F18*23%,0)</f>
        <v>8770</v>
      </c>
      <c r="G20" s="87"/>
    </row>
    <row r="21" spans="1:11" ht="15.75">
      <c r="B21" t="s">
        <v>20</v>
      </c>
      <c r="E21" s="9" t="s">
        <v>74</v>
      </c>
      <c r="F21" s="87">
        <f>SUM(F18:G20)</f>
        <v>58488</v>
      </c>
      <c r="G21" s="87"/>
    </row>
    <row r="22" spans="1:11">
      <c r="B22" t="s">
        <v>230</v>
      </c>
      <c r="F22" s="90" t="str">
        <f>'DATA SHEET'!C13</f>
        <v>44570-121280</v>
      </c>
      <c r="G22" s="90"/>
    </row>
    <row r="23" spans="1:11">
      <c r="B23" t="s">
        <v>231</v>
      </c>
      <c r="F23" s="90">
        <f>'DATA SHEET'!C11</f>
        <v>58680</v>
      </c>
      <c r="G23" s="90"/>
    </row>
    <row r="24" spans="1:11" ht="30.75" customHeight="1">
      <c r="B24" s="84" t="s">
        <v>29</v>
      </c>
      <c r="C24" s="84"/>
      <c r="D24" s="84"/>
      <c r="E24" s="84"/>
      <c r="F24" s="84"/>
      <c r="G24" s="84"/>
      <c r="H24" s="84"/>
      <c r="I24" s="84"/>
      <c r="J24" s="84"/>
      <c r="K24" s="84"/>
    </row>
    <row r="25" spans="1:11" ht="3.75" customHeight="1"/>
    <row r="26" spans="1:11" ht="75" customHeight="1">
      <c r="A26" s="91" t="s">
        <v>3</v>
      </c>
      <c r="B26" s="91"/>
      <c r="C26" s="91"/>
      <c r="D26" s="2" t="s">
        <v>4</v>
      </c>
      <c r="E26" s="2" t="s">
        <v>5</v>
      </c>
      <c r="F26" s="2" t="s">
        <v>6</v>
      </c>
      <c r="G26" s="91" t="s">
        <v>7</v>
      </c>
      <c r="H26" s="91"/>
      <c r="I26" s="2" t="s">
        <v>8</v>
      </c>
      <c r="J26" s="2" t="s">
        <v>9</v>
      </c>
      <c r="K26" s="2" t="s">
        <v>10</v>
      </c>
    </row>
    <row r="27" spans="1:11" s="1" customFormat="1">
      <c r="A27" s="101">
        <v>1</v>
      </c>
      <c r="B27" s="101"/>
      <c r="C27" s="101"/>
      <c r="D27" s="3">
        <v>2</v>
      </c>
      <c r="E27" s="3">
        <v>3</v>
      </c>
      <c r="F27" s="3">
        <v>4</v>
      </c>
      <c r="G27" s="101">
        <v>5</v>
      </c>
      <c r="H27" s="101"/>
      <c r="I27" s="3">
        <v>6</v>
      </c>
      <c r="J27" s="3">
        <v>7</v>
      </c>
      <c r="K27" s="3">
        <v>8</v>
      </c>
    </row>
    <row r="28" spans="1:11" ht="15.95" customHeight="1">
      <c r="A28" s="92" t="str">
        <f>CONCATENATE('DATA SHEET'!C3," ,",'DATA SHEET'!C5,", ",'DATA SHEET'!C7,", ",'DATA SHEET'!C8)</f>
        <v>KRISHNAMSETTI VENKATA NAGARAJU ,SA(PD), SNRR ZP HIGH SCHOOL, CHIRUMAMILLA</v>
      </c>
      <c r="B28" s="93"/>
      <c r="C28" s="94"/>
      <c r="D28" s="56" t="str">
        <f>IFERROR('DATA SHEET'!H22,"")</f>
        <v>01.11.2018</v>
      </c>
      <c r="E28" s="54" t="str">
        <f>IF('DATA SHEET'!K22=0,"",IFERROR('DATA SHEET'!K22,""))</f>
        <v>28940-78910</v>
      </c>
      <c r="F28" s="33">
        <f>IFERROR(Sheet3!G41,"")</f>
        <v>39160</v>
      </c>
      <c r="G28" s="102" t="str">
        <f>IF('DATA SHEET'!M22=0,"",IFERROR('DATA SHEET'!M22,""))</f>
        <v>44570-121280</v>
      </c>
      <c r="H28" s="102"/>
      <c r="I28" s="33">
        <f>IFERROR(Sheet3!H41,"")</f>
        <v>60260</v>
      </c>
      <c r="J28" s="34"/>
      <c r="K28" s="58" t="str">
        <f>IF('DATA SHEET'!I22=0,"",IFERROR('DATA SHEET'!D22,""))</f>
        <v>A.G.I</v>
      </c>
    </row>
    <row r="29" spans="1:11" ht="15.95" customHeight="1">
      <c r="A29" s="95"/>
      <c r="B29" s="96"/>
      <c r="C29" s="97"/>
      <c r="D29" s="56" t="str">
        <f>IFERROR('DATA SHEET'!H23,"")</f>
        <v>1/NOV/2019</v>
      </c>
      <c r="E29" s="54" t="str">
        <f>IF('DATA SHEET'!K23=0,"",IFERROR('DATA SHEET'!K23,""))</f>
        <v>28940-78910</v>
      </c>
      <c r="F29" s="33">
        <f>IFERROR(Sheet3!G42,"")</f>
        <v>40270</v>
      </c>
      <c r="G29" s="102" t="str">
        <f>IF('DATA SHEET'!M23=0,"",IFERROR('DATA SHEET'!M23,""))</f>
        <v>44570-121280</v>
      </c>
      <c r="H29" s="102"/>
      <c r="I29" s="33">
        <f>IFERROR(Sheet3!H42,"")</f>
        <v>61960</v>
      </c>
      <c r="J29" s="34"/>
      <c r="K29" s="58" t="str">
        <f>IF('DATA SHEET'!I23=0,"",IFERROR('DATA SHEET'!D23,""))</f>
        <v>A.G.I</v>
      </c>
    </row>
    <row r="30" spans="1:11" ht="15.95" customHeight="1">
      <c r="A30" s="95"/>
      <c r="B30" s="96"/>
      <c r="C30" s="97"/>
      <c r="D30" s="56" t="str">
        <f>IFERROR('DATA SHEET'!H24,"")</f>
        <v>1/NOV/2020</v>
      </c>
      <c r="E30" s="54" t="str">
        <f>IF('DATA SHEET'!K24=0,"",IFERROR('DATA SHEET'!K24,""))</f>
        <v>28940-78910</v>
      </c>
      <c r="F30" s="33">
        <f>IFERROR(Sheet3!G43,"")</f>
        <v>41380</v>
      </c>
      <c r="G30" s="102" t="str">
        <f>IF('DATA SHEET'!M24=0,"",IFERROR('DATA SHEET'!M24,""))</f>
        <v>44570-121280</v>
      </c>
      <c r="H30" s="102"/>
      <c r="I30" s="33">
        <f>IFERROR(Sheet3!H43,"")</f>
        <v>63660</v>
      </c>
      <c r="J30" s="34"/>
      <c r="K30" s="58" t="str">
        <f>IF('DATA SHEET'!I24=0,"",IFERROR('DATA SHEET'!D24,""))</f>
        <v>A.G.I</v>
      </c>
    </row>
    <row r="31" spans="1:11" ht="15.95" customHeight="1">
      <c r="A31" s="95"/>
      <c r="B31" s="96"/>
      <c r="C31" s="97"/>
      <c r="D31" s="56" t="str">
        <f>IFERROR('DATA SHEET'!H25,"")</f>
        <v>1/NOV/2021</v>
      </c>
      <c r="E31" s="54" t="str">
        <f>IF('DATA SHEET'!K25=0,"",IFERROR('DATA SHEET'!K25,""))</f>
        <v>28940-78910</v>
      </c>
      <c r="F31" s="33">
        <f>IFERROR(Sheet3!G44,"")</f>
        <v>42490</v>
      </c>
      <c r="G31" s="102" t="str">
        <f>IF('DATA SHEET'!M25=0,"",IFERROR('DATA SHEET'!M25,""))</f>
        <v>44570-121280</v>
      </c>
      <c r="H31" s="102"/>
      <c r="I31" s="33">
        <f>IFERROR(Sheet3!H44,"")</f>
        <v>65360</v>
      </c>
      <c r="J31" s="34"/>
      <c r="K31" s="58" t="str">
        <f>IF('DATA SHEET'!I25=0,"",IFERROR('DATA SHEET'!D25,""))</f>
        <v>A.G.I</v>
      </c>
    </row>
    <row r="32" spans="1:11" ht="15.95" customHeight="1">
      <c r="A32" s="95"/>
      <c r="B32" s="96"/>
      <c r="C32" s="97"/>
      <c r="D32" s="56">
        <f>IFERROR('DATA SHEET'!H26,"")</f>
        <v>44525</v>
      </c>
      <c r="E32" s="54" t="str">
        <f>IF('DATA SHEET'!K26=0,"",IFERROR('DATA SHEET'!K26,""))</f>
        <v>29760-80930</v>
      </c>
      <c r="F32" s="33">
        <f>IFERROR(Sheet3!G45,"")</f>
        <v>43680</v>
      </c>
      <c r="G32" s="102" t="str">
        <f>IF('DATA SHEET'!M26=0,"",IFERROR('DATA SHEET'!M26,""))</f>
        <v>45830-124380</v>
      </c>
      <c r="H32" s="102"/>
      <c r="I32" s="33">
        <f>IFERROR(Sheet3!H45,"")</f>
        <v>67190</v>
      </c>
      <c r="J32" s="34"/>
      <c r="K32" s="58" t="str">
        <f>IF('DATA SHEET'!I26=0,"",IFERROR('DATA SHEET'!D26,""))</f>
        <v>AAS</v>
      </c>
    </row>
    <row r="33" spans="1:11" ht="15.95" customHeight="1">
      <c r="A33" s="95"/>
      <c r="B33" s="96"/>
      <c r="C33" s="97"/>
      <c r="D33" s="56" t="str">
        <f>IFERROR('DATA SHEET'!H27,"")</f>
        <v/>
      </c>
      <c r="E33" s="54" t="str">
        <f>IF('DATA SHEET'!K27=0,"",IFERROR('DATA SHEET'!K27,""))</f>
        <v/>
      </c>
      <c r="F33" s="33" t="str">
        <f>IFERROR(Sheet3!G46,"")</f>
        <v/>
      </c>
      <c r="G33" s="102" t="str">
        <f>IF('DATA SHEET'!M27=0,"",IFERROR('DATA SHEET'!M27,""))</f>
        <v/>
      </c>
      <c r="H33" s="102"/>
      <c r="I33" s="33" t="str">
        <f>IFERROR(Sheet3!H46,"")</f>
        <v/>
      </c>
      <c r="J33" s="34"/>
      <c r="K33" s="58" t="str">
        <f>IF('DATA SHEET'!I27=0,"",IFERROR('DATA SHEET'!D27,""))</f>
        <v/>
      </c>
    </row>
    <row r="34" spans="1:11" ht="15.95" customHeight="1">
      <c r="A34" s="98"/>
      <c r="B34" s="99"/>
      <c r="C34" s="100"/>
      <c r="D34" s="103" t="str">
        <f>'DATA SHEET'!A28</f>
        <v>DATE OF NEXT INCREMENT</v>
      </c>
      <c r="E34" s="104"/>
      <c r="F34" s="105"/>
      <c r="G34" s="81">
        <f>'DATA SHEET'!D28</f>
        <v>44866</v>
      </c>
      <c r="H34" s="82"/>
      <c r="I34" s="83"/>
      <c r="J34" s="47"/>
      <c r="K34" s="48"/>
    </row>
    <row r="35" spans="1:11" ht="3.75" customHeight="1"/>
    <row r="36" spans="1:11" ht="48" customHeight="1">
      <c r="A36" s="86" t="s">
        <v>25</v>
      </c>
      <c r="B36" s="86"/>
      <c r="C36" s="86"/>
      <c r="D36" s="86"/>
      <c r="E36" s="86"/>
      <c r="F36" s="86"/>
      <c r="G36" s="86"/>
      <c r="H36" s="86"/>
      <c r="I36" s="86"/>
      <c r="J36" s="86"/>
      <c r="K36" s="86"/>
    </row>
    <row r="37" spans="1:11" ht="47.25" customHeight="1">
      <c r="A37" s="86" t="s">
        <v>24</v>
      </c>
      <c r="B37" s="86"/>
      <c r="C37" s="86"/>
      <c r="D37" s="86"/>
      <c r="E37" s="86"/>
      <c r="F37" s="86"/>
      <c r="G37" s="86"/>
      <c r="H37" s="86"/>
      <c r="I37" s="86"/>
      <c r="J37" s="86"/>
      <c r="K37" s="86"/>
    </row>
    <row r="38" spans="1:11" ht="61.5" customHeight="1">
      <c r="A38" s="86" t="s">
        <v>26</v>
      </c>
      <c r="B38" s="86"/>
      <c r="C38" s="86"/>
      <c r="D38" s="86"/>
      <c r="E38" s="86"/>
      <c r="F38" s="86"/>
      <c r="G38" s="86"/>
      <c r="H38" s="86"/>
      <c r="I38" s="86"/>
      <c r="J38" s="86"/>
      <c r="K38" s="86"/>
    </row>
    <row r="39" spans="1:11" ht="30.75" customHeight="1">
      <c r="A39" s="84" t="s">
        <v>27</v>
      </c>
      <c r="B39" s="84"/>
      <c r="C39" s="84"/>
      <c r="D39" s="84"/>
      <c r="E39" s="84"/>
      <c r="F39" s="84"/>
      <c r="G39" s="84"/>
      <c r="H39" s="84"/>
      <c r="I39" s="84"/>
      <c r="J39" s="84"/>
      <c r="K39" s="84"/>
    </row>
    <row r="40" spans="1:11" ht="6.75" customHeight="1">
      <c r="K40" t="s">
        <v>11</v>
      </c>
    </row>
    <row r="41" spans="1:11" ht="12.75" customHeight="1">
      <c r="A41" t="s">
        <v>212</v>
      </c>
      <c r="I41" s="37" t="str">
        <f>'DATA SHEET'!C14</f>
        <v>HEAD MASTER</v>
      </c>
    </row>
    <row r="42" spans="1:11" ht="12.75" customHeight="1">
      <c r="A42" t="s">
        <v>12</v>
      </c>
      <c r="I42" s="37" t="str">
        <f>'DATA SHEET'!C15</f>
        <v>SNRR ZP HIGH SCHOOL</v>
      </c>
    </row>
    <row r="43" spans="1:11" ht="12.75" customHeight="1">
      <c r="A43" s="57" t="s">
        <v>13</v>
      </c>
      <c r="I43" s="37" t="str">
        <f>'DATA SHEET'!C16</f>
        <v>CHIRUMAMILLA</v>
      </c>
    </row>
    <row r="44" spans="1:11" ht="17.25" customHeight="1">
      <c r="A44" t="s">
        <v>227</v>
      </c>
    </row>
  </sheetData>
  <sheetProtection password="CEE5" sheet="1" objects="1" scenarios="1" formatColumns="0" formatRows="0"/>
  <mergeCells count="31">
    <mergeCell ref="A37:K37"/>
    <mergeCell ref="A38:K38"/>
    <mergeCell ref="A39:K39"/>
    <mergeCell ref="A26:C26"/>
    <mergeCell ref="A28:C34"/>
    <mergeCell ref="A27:C27"/>
    <mergeCell ref="A36:K36"/>
    <mergeCell ref="G32:H32"/>
    <mergeCell ref="G33:H33"/>
    <mergeCell ref="G31:H31"/>
    <mergeCell ref="G26:H26"/>
    <mergeCell ref="G27:H27"/>
    <mergeCell ref="G28:H28"/>
    <mergeCell ref="G29:H29"/>
    <mergeCell ref="G30:H30"/>
    <mergeCell ref="D34:F34"/>
    <mergeCell ref="G34:I34"/>
    <mergeCell ref="B24:K24"/>
    <mergeCell ref="A1:K1"/>
    <mergeCell ref="A2:K2"/>
    <mergeCell ref="C4:K4"/>
    <mergeCell ref="B13:K15"/>
    <mergeCell ref="B16:K16"/>
    <mergeCell ref="F18:G18"/>
    <mergeCell ref="F19:G19"/>
    <mergeCell ref="F20:G20"/>
    <mergeCell ref="F21:G21"/>
    <mergeCell ref="C3:D3"/>
    <mergeCell ref="J3:K3"/>
    <mergeCell ref="F23:G23"/>
    <mergeCell ref="F22:G22"/>
  </mergeCells>
  <pageMargins left="0.53" right="0.36" top="0.4" bottom="0.31" header="0.2" footer="0.4"/>
  <pageSetup paperSize="9" scale="92" orientation="portrait" horizontalDpi="300" verticalDpi="300" r:id="rId1"/>
  <ignoredErrors>
    <ignoredError sqref="A34:C34 A28:C28 K28 A29:C29 K29 A30:C30 K30 A31:D31 K31 F28 A32:C33 F33 F29 F30 F31 D28:D30 J34:K34 D32:D33 E34:F34 H34:I34 F32 H28:I28 I33:K33 I30 I32:K32 I31" unlockedFormula="1"/>
  </ignoredErrors>
</worksheet>
</file>

<file path=xl/worksheets/sheet3.xml><?xml version="1.0" encoding="utf-8"?>
<worksheet xmlns="http://schemas.openxmlformats.org/spreadsheetml/2006/main" xmlns:r="http://schemas.openxmlformats.org/officeDocument/2006/relationships">
  <dimension ref="A3:M81"/>
  <sheetViews>
    <sheetView topLeftCell="D22" workbookViewId="0">
      <selection activeCell="N58" sqref="N58"/>
    </sheetView>
  </sheetViews>
  <sheetFormatPr defaultRowHeight="15"/>
  <cols>
    <col min="7" max="7" width="24.85546875" customWidth="1"/>
    <col min="8" max="8" width="6" bestFit="1" customWidth="1"/>
  </cols>
  <sheetData>
    <row r="3" spans="1:4">
      <c r="B3" s="106" t="s">
        <v>40</v>
      </c>
      <c r="C3" s="108" t="s">
        <v>41</v>
      </c>
    </row>
    <row r="4" spans="1:4">
      <c r="B4" s="107"/>
      <c r="C4" s="109"/>
    </row>
    <row r="5" spans="1:4">
      <c r="A5">
        <v>1</v>
      </c>
      <c r="B5" s="6">
        <v>14170</v>
      </c>
      <c r="C5" s="5">
        <v>21800</v>
      </c>
      <c r="D5">
        <v>1</v>
      </c>
    </row>
    <row r="6" spans="1:4">
      <c r="A6">
        <v>2</v>
      </c>
      <c r="B6" s="6">
        <v>14600</v>
      </c>
      <c r="C6" s="5">
        <v>22460</v>
      </c>
      <c r="D6">
        <v>2</v>
      </c>
    </row>
    <row r="7" spans="1:4">
      <c r="A7">
        <v>3</v>
      </c>
      <c r="B7" s="6">
        <v>15030</v>
      </c>
      <c r="C7" s="5">
        <v>23120</v>
      </c>
      <c r="D7">
        <v>3</v>
      </c>
    </row>
    <row r="8" spans="1:4">
      <c r="A8">
        <v>4</v>
      </c>
      <c r="B8" s="6">
        <v>15460</v>
      </c>
      <c r="C8" s="5">
        <v>23780</v>
      </c>
      <c r="D8">
        <v>4</v>
      </c>
    </row>
    <row r="9" spans="1:4">
      <c r="A9">
        <v>5</v>
      </c>
      <c r="B9" s="6">
        <v>15930</v>
      </c>
      <c r="C9" s="5">
        <v>24500</v>
      </c>
      <c r="D9">
        <v>5</v>
      </c>
    </row>
    <row r="10" spans="1:4">
      <c r="A10">
        <v>6</v>
      </c>
      <c r="B10" s="6">
        <v>16400</v>
      </c>
      <c r="C10" s="5">
        <v>25220</v>
      </c>
      <c r="D10">
        <v>6</v>
      </c>
    </row>
    <row r="11" spans="1:4">
      <c r="A11">
        <v>7</v>
      </c>
      <c r="B11" s="6">
        <v>16870</v>
      </c>
      <c r="C11" s="5">
        <v>25940</v>
      </c>
      <c r="D11">
        <v>7</v>
      </c>
    </row>
    <row r="12" spans="1:4">
      <c r="A12">
        <v>8</v>
      </c>
      <c r="B12" s="6">
        <v>17380</v>
      </c>
      <c r="C12" s="5">
        <v>26720</v>
      </c>
      <c r="D12">
        <v>8</v>
      </c>
    </row>
    <row r="13" spans="1:4">
      <c r="A13">
        <v>9</v>
      </c>
      <c r="B13" s="6">
        <v>17890</v>
      </c>
      <c r="C13" s="5">
        <v>27500</v>
      </c>
      <c r="D13">
        <v>9</v>
      </c>
    </row>
    <row r="14" spans="1:4">
      <c r="A14">
        <v>10</v>
      </c>
      <c r="B14" s="6">
        <v>18400</v>
      </c>
      <c r="C14" s="5">
        <v>28280</v>
      </c>
      <c r="D14">
        <v>10</v>
      </c>
    </row>
    <row r="15" spans="1:4">
      <c r="A15">
        <v>11</v>
      </c>
      <c r="B15" s="6">
        <v>18950</v>
      </c>
      <c r="C15" s="5">
        <v>29130</v>
      </c>
      <c r="D15">
        <v>11</v>
      </c>
    </row>
    <row r="16" spans="1:4">
      <c r="A16">
        <v>12</v>
      </c>
      <c r="B16" s="6">
        <v>19500</v>
      </c>
      <c r="C16" s="5">
        <v>29980</v>
      </c>
      <c r="D16">
        <v>12</v>
      </c>
    </row>
    <row r="17" spans="1:4">
      <c r="A17">
        <v>13</v>
      </c>
      <c r="B17" s="6">
        <v>20050</v>
      </c>
      <c r="C17" s="5">
        <v>30830</v>
      </c>
      <c r="D17">
        <v>13</v>
      </c>
    </row>
    <row r="18" spans="1:4">
      <c r="A18">
        <v>14</v>
      </c>
      <c r="B18" s="6">
        <v>20640</v>
      </c>
      <c r="C18" s="5">
        <v>31750</v>
      </c>
      <c r="D18">
        <v>14</v>
      </c>
    </row>
    <row r="19" spans="1:4">
      <c r="A19">
        <v>15</v>
      </c>
      <c r="B19" s="6">
        <v>21230</v>
      </c>
      <c r="C19" s="5">
        <v>32670</v>
      </c>
      <c r="D19">
        <v>15</v>
      </c>
    </row>
    <row r="20" spans="1:4">
      <c r="A20">
        <v>16</v>
      </c>
      <c r="B20" s="6">
        <v>21820</v>
      </c>
      <c r="C20" s="5">
        <v>33590</v>
      </c>
      <c r="D20">
        <v>16</v>
      </c>
    </row>
    <row r="21" spans="1:4">
      <c r="A21">
        <v>17</v>
      </c>
      <c r="B21" s="6">
        <v>22460</v>
      </c>
      <c r="C21" s="5">
        <v>34580</v>
      </c>
      <c r="D21">
        <v>17</v>
      </c>
    </row>
    <row r="22" spans="1:4">
      <c r="A22">
        <v>18</v>
      </c>
      <c r="B22" s="6">
        <v>23100</v>
      </c>
      <c r="C22" s="5">
        <v>35570</v>
      </c>
      <c r="D22">
        <v>18</v>
      </c>
    </row>
    <row r="23" spans="1:4">
      <c r="A23">
        <v>19</v>
      </c>
      <c r="B23" s="6">
        <v>23740</v>
      </c>
      <c r="C23" s="5">
        <v>36560</v>
      </c>
      <c r="D23">
        <v>19</v>
      </c>
    </row>
    <row r="24" spans="1:4">
      <c r="A24">
        <v>20</v>
      </c>
      <c r="B24" s="6">
        <v>24440</v>
      </c>
      <c r="C24" s="5">
        <v>37640</v>
      </c>
      <c r="D24">
        <v>20</v>
      </c>
    </row>
    <row r="25" spans="1:4">
      <c r="A25">
        <v>21</v>
      </c>
      <c r="B25" s="6">
        <v>25140</v>
      </c>
      <c r="C25" s="5">
        <v>38720</v>
      </c>
      <c r="D25">
        <v>21</v>
      </c>
    </row>
    <row r="26" spans="1:4">
      <c r="A26">
        <v>22</v>
      </c>
      <c r="B26" s="6">
        <v>25840</v>
      </c>
      <c r="C26" s="5">
        <v>39800</v>
      </c>
      <c r="D26">
        <v>22</v>
      </c>
    </row>
    <row r="27" spans="1:4">
      <c r="A27">
        <v>23</v>
      </c>
      <c r="B27" s="6">
        <v>26600</v>
      </c>
      <c r="C27" s="5">
        <v>40970</v>
      </c>
      <c r="D27">
        <v>23</v>
      </c>
    </row>
    <row r="28" spans="1:4">
      <c r="A28">
        <v>24</v>
      </c>
      <c r="B28" s="6">
        <v>27360</v>
      </c>
      <c r="C28" s="5">
        <v>42140</v>
      </c>
      <c r="D28">
        <v>24</v>
      </c>
    </row>
    <row r="29" spans="1:4">
      <c r="A29">
        <v>25</v>
      </c>
      <c r="B29" s="6">
        <v>28120</v>
      </c>
      <c r="C29" s="5">
        <v>43310</v>
      </c>
      <c r="D29">
        <v>25</v>
      </c>
    </row>
    <row r="30" spans="1:4">
      <c r="A30">
        <v>26</v>
      </c>
      <c r="B30" s="6">
        <v>28940</v>
      </c>
      <c r="C30" s="5">
        <v>44570</v>
      </c>
      <c r="D30">
        <v>26</v>
      </c>
    </row>
    <row r="31" spans="1:4">
      <c r="A31">
        <v>27</v>
      </c>
      <c r="B31" s="6">
        <v>29760</v>
      </c>
      <c r="C31" s="5">
        <v>45830</v>
      </c>
      <c r="D31">
        <v>27</v>
      </c>
    </row>
    <row r="32" spans="1:4">
      <c r="A32">
        <v>28</v>
      </c>
      <c r="B32" s="6">
        <v>30580</v>
      </c>
      <c r="C32" s="5">
        <v>47090</v>
      </c>
      <c r="D32">
        <v>28</v>
      </c>
    </row>
    <row r="33" spans="1:13">
      <c r="A33">
        <v>29</v>
      </c>
      <c r="B33" s="6">
        <v>31460</v>
      </c>
      <c r="C33" s="5">
        <v>48440</v>
      </c>
      <c r="D33">
        <v>29</v>
      </c>
    </row>
    <row r="34" spans="1:13">
      <c r="A34">
        <v>30</v>
      </c>
      <c r="B34" s="6">
        <v>32340</v>
      </c>
      <c r="C34" s="5">
        <v>49790</v>
      </c>
      <c r="D34">
        <v>30</v>
      </c>
    </row>
    <row r="35" spans="1:13">
      <c r="A35">
        <v>31</v>
      </c>
      <c r="B35" s="6">
        <v>33220</v>
      </c>
      <c r="C35" s="5">
        <v>51140</v>
      </c>
      <c r="D35">
        <v>31</v>
      </c>
    </row>
    <row r="36" spans="1:13">
      <c r="A36">
        <v>32</v>
      </c>
      <c r="B36" s="6">
        <v>34170</v>
      </c>
      <c r="C36" s="5">
        <v>52600</v>
      </c>
      <c r="D36">
        <v>32</v>
      </c>
    </row>
    <row r="37" spans="1:13">
      <c r="A37">
        <v>33</v>
      </c>
      <c r="B37" s="6">
        <v>35120</v>
      </c>
      <c r="C37" s="5">
        <v>54060</v>
      </c>
      <c r="D37">
        <v>33</v>
      </c>
    </row>
    <row r="38" spans="1:13">
      <c r="A38">
        <v>34</v>
      </c>
      <c r="B38" s="6">
        <v>36070</v>
      </c>
      <c r="C38" s="5">
        <v>55520</v>
      </c>
      <c r="D38">
        <v>34</v>
      </c>
      <c r="G38" s="8">
        <f>G40</f>
        <v>38130</v>
      </c>
      <c r="I38" s="8">
        <f>IF(G38&lt;=0,"",VLOOKUP(G38,$B$5:$D$81,3))</f>
        <v>36</v>
      </c>
      <c r="K38">
        <v>1</v>
      </c>
      <c r="L38" t="s">
        <v>50</v>
      </c>
      <c r="M38">
        <v>1</v>
      </c>
    </row>
    <row r="39" spans="1:13">
      <c r="A39">
        <v>35</v>
      </c>
      <c r="B39" s="6">
        <v>37100</v>
      </c>
      <c r="C39" s="5">
        <v>57100</v>
      </c>
      <c r="D39">
        <v>35</v>
      </c>
      <c r="I39">
        <f>IF(F41=0,"",I38+1)</f>
        <v>37</v>
      </c>
      <c r="K39">
        <v>2</v>
      </c>
      <c r="L39" t="s">
        <v>51</v>
      </c>
      <c r="M39">
        <v>2</v>
      </c>
    </row>
    <row r="40" spans="1:13">
      <c r="A40">
        <v>36</v>
      </c>
      <c r="B40" s="6">
        <v>38130</v>
      </c>
      <c r="C40" s="5">
        <v>58680</v>
      </c>
      <c r="D40">
        <v>36</v>
      </c>
      <c r="G40" s="8">
        <f>'DATA SHEET'!C10</f>
        <v>38130</v>
      </c>
      <c r="H40" s="8">
        <f>IFERROR(IF(G40&lt;=0,"",VLOOKUP(G40,$B$3:$C$81,2)),"")</f>
        <v>58680</v>
      </c>
      <c r="I40">
        <f t="shared" ref="I40:I44" si="0">IF(F42=0,"",I39+1)</f>
        <v>38</v>
      </c>
      <c r="K40">
        <v>3</v>
      </c>
      <c r="L40" t="s">
        <v>52</v>
      </c>
      <c r="M40">
        <v>3</v>
      </c>
    </row>
    <row r="41" spans="1:13">
      <c r="A41">
        <v>37</v>
      </c>
      <c r="B41" s="6">
        <v>39160</v>
      </c>
      <c r="C41" s="5">
        <v>60260</v>
      </c>
      <c r="D41">
        <v>37</v>
      </c>
      <c r="F41" s="8">
        <f>'DATA SHEET'!B22</f>
        <v>2018</v>
      </c>
      <c r="G41">
        <f>IFERROR(VLOOKUP(I39,$A$5:$C$81,2,FALSE),"")</f>
        <v>39160</v>
      </c>
      <c r="H41">
        <f t="shared" ref="H41:H46" si="1">IFERROR(IF(G41&lt;=0,"",VLOOKUP(G41,$B$3:$C$81,2)),"")</f>
        <v>60260</v>
      </c>
      <c r="I41">
        <f t="shared" si="0"/>
        <v>39</v>
      </c>
      <c r="K41">
        <v>4</v>
      </c>
      <c r="L41" t="s">
        <v>53</v>
      </c>
      <c r="M41">
        <v>4</v>
      </c>
    </row>
    <row r="42" spans="1:13">
      <c r="A42">
        <v>38</v>
      </c>
      <c r="B42" s="6">
        <v>40270</v>
      </c>
      <c r="C42" s="5">
        <v>61960</v>
      </c>
      <c r="D42">
        <v>38</v>
      </c>
      <c r="F42">
        <f>'DATA SHEET'!B23</f>
        <v>2019</v>
      </c>
      <c r="G42">
        <f t="shared" ref="G42:G46" si="2">IFERROR(VLOOKUP(I40,$A$5:$C$81,2,FALSE),"")</f>
        <v>40270</v>
      </c>
      <c r="H42">
        <f t="shared" si="1"/>
        <v>61960</v>
      </c>
      <c r="I42">
        <f t="shared" si="0"/>
        <v>40</v>
      </c>
      <c r="K42">
        <v>5</v>
      </c>
      <c r="L42" t="s">
        <v>54</v>
      </c>
      <c r="M42">
        <v>5</v>
      </c>
    </row>
    <row r="43" spans="1:13">
      <c r="A43">
        <v>39</v>
      </c>
      <c r="B43" s="6">
        <v>41380</v>
      </c>
      <c r="C43" s="5">
        <v>63660</v>
      </c>
      <c r="D43">
        <v>39</v>
      </c>
      <c r="F43">
        <f>'DATA SHEET'!B24</f>
        <v>2020</v>
      </c>
      <c r="G43">
        <f t="shared" si="2"/>
        <v>41380</v>
      </c>
      <c r="H43">
        <f t="shared" si="1"/>
        <v>63660</v>
      </c>
      <c r="I43">
        <f t="shared" si="0"/>
        <v>41</v>
      </c>
      <c r="K43">
        <v>6</v>
      </c>
      <c r="L43" t="s">
        <v>55</v>
      </c>
      <c r="M43">
        <v>6</v>
      </c>
    </row>
    <row r="44" spans="1:13">
      <c r="A44">
        <v>40</v>
      </c>
      <c r="B44" s="6">
        <v>42490</v>
      </c>
      <c r="C44" s="5">
        <v>65360</v>
      </c>
      <c r="D44">
        <v>40</v>
      </c>
      <c r="F44">
        <f>'DATA SHEET'!B25</f>
        <v>2021</v>
      </c>
      <c r="G44">
        <f t="shared" si="2"/>
        <v>42490</v>
      </c>
      <c r="H44">
        <f t="shared" si="1"/>
        <v>65360</v>
      </c>
      <c r="I44" t="str">
        <f t="shared" si="0"/>
        <v/>
      </c>
      <c r="K44">
        <v>7</v>
      </c>
      <c r="L44" t="s">
        <v>56</v>
      </c>
      <c r="M44">
        <v>7</v>
      </c>
    </row>
    <row r="45" spans="1:13">
      <c r="A45">
        <v>41</v>
      </c>
      <c r="B45" s="6">
        <v>43680</v>
      </c>
      <c r="C45" s="5">
        <v>67190</v>
      </c>
      <c r="D45">
        <v>41</v>
      </c>
      <c r="F45">
        <f>'DATA SHEET'!B26</f>
        <v>2021</v>
      </c>
      <c r="G45">
        <f t="shared" si="2"/>
        <v>43680</v>
      </c>
      <c r="H45">
        <f t="shared" si="1"/>
        <v>67190</v>
      </c>
      <c r="K45">
        <v>8</v>
      </c>
      <c r="L45" t="s">
        <v>57</v>
      </c>
      <c r="M45">
        <v>8</v>
      </c>
    </row>
    <row r="46" spans="1:13">
      <c r="A46">
        <v>42</v>
      </c>
      <c r="B46" s="6">
        <v>44870</v>
      </c>
      <c r="C46" s="5">
        <v>69020</v>
      </c>
      <c r="D46">
        <v>42</v>
      </c>
      <c r="F46">
        <f>'DATA SHEET'!B27</f>
        <v>0</v>
      </c>
      <c r="G46" t="str">
        <f t="shared" si="2"/>
        <v/>
      </c>
      <c r="H46" t="str">
        <f t="shared" si="1"/>
        <v/>
      </c>
      <c r="K46">
        <v>9</v>
      </c>
      <c r="L46" t="s">
        <v>58</v>
      </c>
      <c r="M46">
        <v>9</v>
      </c>
    </row>
    <row r="47" spans="1:13">
      <c r="A47">
        <v>43</v>
      </c>
      <c r="B47" s="6">
        <v>46060</v>
      </c>
      <c r="C47" s="5">
        <v>70850</v>
      </c>
      <c r="D47">
        <v>43</v>
      </c>
      <c r="K47">
        <v>10</v>
      </c>
      <c r="L47" t="s">
        <v>59</v>
      </c>
      <c r="M47">
        <v>10</v>
      </c>
    </row>
    <row r="48" spans="1:13">
      <c r="A48">
        <v>44</v>
      </c>
      <c r="B48" s="6">
        <v>47330</v>
      </c>
      <c r="C48" s="5">
        <v>72810</v>
      </c>
      <c r="D48">
        <v>44</v>
      </c>
      <c r="G48">
        <v>1</v>
      </c>
      <c r="H48" t="str">
        <f>'DATA SHEET'!A22</f>
        <v>NOV</v>
      </c>
      <c r="I48">
        <f>F41</f>
        <v>2018</v>
      </c>
      <c r="K48">
        <v>11</v>
      </c>
      <c r="L48" t="s">
        <v>60</v>
      </c>
      <c r="M48">
        <v>11</v>
      </c>
    </row>
    <row r="49" spans="1:13">
      <c r="A49">
        <v>45</v>
      </c>
      <c r="B49" s="6">
        <v>48600</v>
      </c>
      <c r="C49" s="5">
        <v>74770</v>
      </c>
      <c r="D49">
        <v>45</v>
      </c>
      <c r="G49">
        <v>2</v>
      </c>
      <c r="H49" t="str">
        <f>'DATA SHEET'!A23</f>
        <v>NOV</v>
      </c>
      <c r="I49">
        <f t="shared" ref="I49:I53" si="3">F42</f>
        <v>2019</v>
      </c>
      <c r="K49">
        <v>12</v>
      </c>
      <c r="L49" t="s">
        <v>61</v>
      </c>
      <c r="M49">
        <v>12</v>
      </c>
    </row>
    <row r="50" spans="1:13">
      <c r="A50">
        <v>46</v>
      </c>
      <c r="B50" s="6">
        <v>49870</v>
      </c>
      <c r="C50" s="5">
        <v>76730</v>
      </c>
      <c r="D50">
        <v>46</v>
      </c>
      <c r="G50">
        <v>3</v>
      </c>
      <c r="H50" t="str">
        <f>'DATA SHEET'!A24</f>
        <v>NOV</v>
      </c>
      <c r="I50">
        <f t="shared" si="3"/>
        <v>2020</v>
      </c>
    </row>
    <row r="51" spans="1:13">
      <c r="A51">
        <v>47</v>
      </c>
      <c r="B51" s="6">
        <v>51230</v>
      </c>
      <c r="C51" s="5">
        <v>78820</v>
      </c>
      <c r="D51">
        <v>47</v>
      </c>
      <c r="G51">
        <v>4</v>
      </c>
      <c r="H51" t="str">
        <f>'DATA SHEET'!A25</f>
        <v>NOV</v>
      </c>
      <c r="I51">
        <f t="shared" si="3"/>
        <v>2021</v>
      </c>
    </row>
    <row r="52" spans="1:13">
      <c r="A52">
        <v>48</v>
      </c>
      <c r="B52" s="6">
        <v>52590</v>
      </c>
      <c r="C52" s="5">
        <v>80910</v>
      </c>
      <c r="D52">
        <v>48</v>
      </c>
      <c r="G52">
        <v>5</v>
      </c>
      <c r="H52" t="str">
        <f>'DATA SHEET'!A26</f>
        <v>NOV</v>
      </c>
      <c r="I52">
        <f t="shared" si="3"/>
        <v>2021</v>
      </c>
    </row>
    <row r="53" spans="1:13">
      <c r="A53">
        <v>49</v>
      </c>
      <c r="B53" s="6">
        <v>53950</v>
      </c>
      <c r="C53" s="5">
        <v>83000</v>
      </c>
      <c r="D53">
        <v>49</v>
      </c>
      <c r="G53">
        <v>6</v>
      </c>
      <c r="H53">
        <f>'DATA SHEET'!A27</f>
        <v>0</v>
      </c>
      <c r="I53">
        <f t="shared" si="3"/>
        <v>0</v>
      </c>
    </row>
    <row r="54" spans="1:13">
      <c r="A54">
        <v>50</v>
      </c>
      <c r="B54" s="6">
        <v>55410</v>
      </c>
      <c r="C54" s="5">
        <v>85240</v>
      </c>
      <c r="D54">
        <v>50</v>
      </c>
    </row>
    <row r="55" spans="1:13">
      <c r="A55">
        <v>51</v>
      </c>
      <c r="B55" s="6">
        <v>56870</v>
      </c>
      <c r="C55" s="5">
        <v>87480</v>
      </c>
      <c r="D55">
        <v>51</v>
      </c>
    </row>
    <row r="56" spans="1:13">
      <c r="A56">
        <v>52</v>
      </c>
      <c r="B56" s="6">
        <v>58330</v>
      </c>
      <c r="C56" s="5">
        <v>89720</v>
      </c>
      <c r="D56">
        <v>52</v>
      </c>
      <c r="I56">
        <v>1</v>
      </c>
      <c r="J56" t="str">
        <f>IF(I48&lt;=0,"",CONCATENATE("1","/",H48,"/",I48))</f>
        <v>1/NOV/2018</v>
      </c>
    </row>
    <row r="57" spans="1:13">
      <c r="A57">
        <v>53</v>
      </c>
      <c r="B57" s="6">
        <v>59890</v>
      </c>
      <c r="C57" s="5">
        <v>92110</v>
      </c>
      <c r="D57">
        <v>53</v>
      </c>
      <c r="I57">
        <v>2</v>
      </c>
      <c r="J57" t="str">
        <f t="shared" ref="J57:J61" si="4">IF(I49&lt;=0,"",CONCATENATE("1","/",H49,"/",I49))</f>
        <v>1/NOV/2019</v>
      </c>
    </row>
    <row r="58" spans="1:13">
      <c r="A58">
        <v>54</v>
      </c>
      <c r="B58" s="6">
        <v>61450</v>
      </c>
      <c r="C58" s="5">
        <v>94500</v>
      </c>
      <c r="D58">
        <v>54</v>
      </c>
      <c r="I58">
        <v>3</v>
      </c>
      <c r="J58" t="str">
        <f t="shared" si="4"/>
        <v>1/NOV/2020</v>
      </c>
    </row>
    <row r="59" spans="1:13">
      <c r="A59">
        <v>55</v>
      </c>
      <c r="B59" s="6">
        <v>63010</v>
      </c>
      <c r="C59" s="5">
        <v>96890</v>
      </c>
      <c r="D59">
        <v>55</v>
      </c>
      <c r="I59">
        <v>4</v>
      </c>
      <c r="J59" t="str">
        <f t="shared" si="4"/>
        <v>1/NOV/2021</v>
      </c>
    </row>
    <row r="60" spans="1:13">
      <c r="A60">
        <v>56</v>
      </c>
      <c r="B60" s="6">
        <v>64670</v>
      </c>
      <c r="C60" s="5">
        <v>99430</v>
      </c>
      <c r="D60">
        <v>56</v>
      </c>
      <c r="I60">
        <v>5</v>
      </c>
      <c r="J60" t="str">
        <f t="shared" si="4"/>
        <v>1/NOV/2021</v>
      </c>
    </row>
    <row r="61" spans="1:13">
      <c r="A61">
        <v>57</v>
      </c>
      <c r="B61" s="6">
        <v>66330</v>
      </c>
      <c r="C61" s="5">
        <v>101970</v>
      </c>
      <c r="D61">
        <v>57</v>
      </c>
      <c r="I61">
        <v>6</v>
      </c>
      <c r="J61" t="str">
        <f t="shared" si="4"/>
        <v/>
      </c>
    </row>
    <row r="62" spans="1:13">
      <c r="A62">
        <v>58</v>
      </c>
      <c r="B62" s="6">
        <v>67990</v>
      </c>
      <c r="C62" s="5">
        <v>104510</v>
      </c>
      <c r="D62">
        <v>58</v>
      </c>
    </row>
    <row r="63" spans="1:13">
      <c r="A63">
        <v>59</v>
      </c>
      <c r="B63" s="6">
        <v>69750</v>
      </c>
      <c r="C63" s="5">
        <v>107210</v>
      </c>
      <c r="D63">
        <v>59</v>
      </c>
    </row>
    <row r="64" spans="1:13">
      <c r="A64">
        <v>60</v>
      </c>
      <c r="B64" s="6">
        <v>71510</v>
      </c>
      <c r="C64" s="5">
        <v>109910</v>
      </c>
      <c r="D64">
        <v>60</v>
      </c>
    </row>
    <row r="65" spans="1:4">
      <c r="A65">
        <v>61</v>
      </c>
      <c r="B65" s="6">
        <v>73270</v>
      </c>
      <c r="C65" s="5">
        <v>112610</v>
      </c>
      <c r="D65">
        <v>61</v>
      </c>
    </row>
    <row r="66" spans="1:4">
      <c r="A66">
        <v>62</v>
      </c>
      <c r="B66" s="6">
        <v>75150</v>
      </c>
      <c r="C66" s="5">
        <v>115500</v>
      </c>
      <c r="D66">
        <v>62</v>
      </c>
    </row>
    <row r="67" spans="1:4">
      <c r="A67">
        <v>63</v>
      </c>
      <c r="B67" s="6">
        <v>77030</v>
      </c>
      <c r="C67" s="5">
        <v>118390</v>
      </c>
      <c r="D67">
        <v>63</v>
      </c>
    </row>
    <row r="68" spans="1:4">
      <c r="A68">
        <v>64</v>
      </c>
      <c r="B68" s="6">
        <v>78910</v>
      </c>
      <c r="C68" s="5">
        <v>121280</v>
      </c>
      <c r="D68">
        <v>64</v>
      </c>
    </row>
    <row r="69" spans="1:4">
      <c r="A69">
        <v>65</v>
      </c>
      <c r="B69" s="6">
        <v>80930</v>
      </c>
      <c r="C69" s="5">
        <v>124380</v>
      </c>
      <c r="D69">
        <v>65</v>
      </c>
    </row>
    <row r="70" spans="1:4">
      <c r="A70">
        <v>66</v>
      </c>
      <c r="B70" s="6">
        <v>82950</v>
      </c>
      <c r="C70" s="5">
        <v>127480</v>
      </c>
      <c r="D70">
        <v>66</v>
      </c>
    </row>
    <row r="71" spans="1:4">
      <c r="A71">
        <v>67</v>
      </c>
      <c r="B71" s="6">
        <v>84970</v>
      </c>
      <c r="C71" s="5">
        <v>133900</v>
      </c>
      <c r="D71">
        <v>67</v>
      </c>
    </row>
    <row r="72" spans="1:4">
      <c r="A72">
        <v>68</v>
      </c>
      <c r="B72" s="6">
        <v>87130</v>
      </c>
      <c r="C72" s="5">
        <v>137220</v>
      </c>
      <c r="D72">
        <v>68</v>
      </c>
    </row>
    <row r="73" spans="1:4">
      <c r="A73">
        <v>69</v>
      </c>
      <c r="B73" s="6">
        <v>89290</v>
      </c>
      <c r="C73" s="5">
        <v>140540</v>
      </c>
      <c r="D73">
        <v>69</v>
      </c>
    </row>
    <row r="74" spans="1:4">
      <c r="A74">
        <v>70</v>
      </c>
      <c r="B74" s="6">
        <v>91450</v>
      </c>
      <c r="C74" s="5">
        <v>144150</v>
      </c>
      <c r="D74">
        <v>70</v>
      </c>
    </row>
    <row r="75" spans="1:4">
      <c r="A75">
        <v>71</v>
      </c>
      <c r="B75" s="6">
        <v>93780</v>
      </c>
      <c r="C75" s="5">
        <v>144150</v>
      </c>
      <c r="D75">
        <v>71</v>
      </c>
    </row>
    <row r="76" spans="1:4">
      <c r="A76">
        <v>72</v>
      </c>
      <c r="B76" s="6">
        <v>96110</v>
      </c>
      <c r="C76" s="5">
        <v>147760</v>
      </c>
      <c r="D76">
        <v>72</v>
      </c>
    </row>
    <row r="77" spans="1:4">
      <c r="A77">
        <v>73</v>
      </c>
      <c r="B77" s="6">
        <v>98440</v>
      </c>
      <c r="C77" s="5">
        <v>151370</v>
      </c>
      <c r="D77">
        <v>73</v>
      </c>
    </row>
    <row r="78" spans="1:4">
      <c r="A78">
        <v>74</v>
      </c>
      <c r="B78" s="6">
        <v>100770</v>
      </c>
      <c r="C78" s="5">
        <v>154980</v>
      </c>
      <c r="D78">
        <v>74</v>
      </c>
    </row>
    <row r="79" spans="1:4">
      <c r="A79">
        <v>75</v>
      </c>
      <c r="B79" s="6">
        <v>103290</v>
      </c>
      <c r="C79" s="5">
        <v>158880</v>
      </c>
      <c r="D79">
        <v>75</v>
      </c>
    </row>
    <row r="80" spans="1:4">
      <c r="A80">
        <v>76</v>
      </c>
      <c r="B80" s="6">
        <v>105810</v>
      </c>
      <c r="C80" s="5">
        <v>162780</v>
      </c>
      <c r="D80">
        <v>76</v>
      </c>
    </row>
    <row r="81" spans="1:4">
      <c r="A81">
        <v>77</v>
      </c>
      <c r="B81" s="6">
        <v>108330</v>
      </c>
      <c r="C81" s="5">
        <v>166680</v>
      </c>
      <c r="D81">
        <v>77</v>
      </c>
    </row>
  </sheetData>
  <mergeCells count="2">
    <mergeCell ref="B3:B4"/>
    <mergeCell ref="C3:C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dimension ref="A1:E33"/>
  <sheetViews>
    <sheetView topLeftCell="A25" zoomScale="130" zoomScaleNormal="130" workbookViewId="0">
      <selection activeCell="F3" sqref="F3"/>
    </sheetView>
  </sheetViews>
  <sheetFormatPr defaultRowHeight="15"/>
  <cols>
    <col min="1" max="1" width="5.5703125" customWidth="1"/>
    <col min="2" max="2" width="9.140625" customWidth="1"/>
    <col min="3" max="3" width="41.42578125" customWidth="1"/>
    <col min="4" max="4" width="6.42578125" customWidth="1"/>
    <col min="5" max="5" width="24.85546875" customWidth="1"/>
    <col min="6" max="6" width="48.7109375" customWidth="1"/>
  </cols>
  <sheetData>
    <row r="1" spans="1:5" ht="16.5" thickBot="1">
      <c r="A1" s="10" t="s">
        <v>77</v>
      </c>
      <c r="B1" s="11" t="s">
        <v>78</v>
      </c>
      <c r="C1" s="12">
        <v>2015</v>
      </c>
      <c r="D1" s="13" t="s">
        <v>78</v>
      </c>
      <c r="E1" s="11"/>
    </row>
    <row r="2" spans="1:5" ht="63.75" customHeight="1">
      <c r="A2" s="14">
        <v>1</v>
      </c>
      <c r="B2" s="14" t="s">
        <v>79</v>
      </c>
      <c r="C2" s="14" t="s">
        <v>80</v>
      </c>
      <c r="D2" s="14" t="s">
        <v>79</v>
      </c>
      <c r="E2" s="14"/>
    </row>
    <row r="3" spans="1:5" ht="63.75" customHeight="1">
      <c r="A3" s="14">
        <v>2</v>
      </c>
      <c r="B3" s="14" t="s">
        <v>81</v>
      </c>
      <c r="C3" s="14" t="s">
        <v>82</v>
      </c>
      <c r="D3" s="14" t="s">
        <v>81</v>
      </c>
      <c r="E3" s="14"/>
    </row>
    <row r="4" spans="1:5" ht="63.75" customHeight="1">
      <c r="A4" s="14">
        <v>3</v>
      </c>
      <c r="B4" s="14" t="s">
        <v>83</v>
      </c>
      <c r="C4" s="14" t="s">
        <v>84</v>
      </c>
      <c r="D4" s="14" t="s">
        <v>83</v>
      </c>
      <c r="E4" s="14"/>
    </row>
    <row r="5" spans="1:5" ht="63.75" customHeight="1">
      <c r="A5" s="14">
        <v>4</v>
      </c>
      <c r="B5" s="14" t="s">
        <v>85</v>
      </c>
      <c r="C5" s="14" t="s">
        <v>86</v>
      </c>
      <c r="D5" s="14" t="s">
        <v>85</v>
      </c>
      <c r="E5" s="14"/>
    </row>
    <row r="6" spans="1:5" ht="63.75" customHeight="1">
      <c r="A6" s="14">
        <v>5</v>
      </c>
      <c r="B6" s="14" t="s">
        <v>87</v>
      </c>
      <c r="C6" s="14" t="s">
        <v>88</v>
      </c>
      <c r="D6" s="14" t="s">
        <v>87</v>
      </c>
      <c r="E6" s="14"/>
    </row>
    <row r="7" spans="1:5" ht="63.75" customHeight="1">
      <c r="A7" s="14">
        <v>6</v>
      </c>
      <c r="B7" s="14" t="s">
        <v>89</v>
      </c>
      <c r="C7" s="14" t="s">
        <v>90</v>
      </c>
      <c r="D7" s="14" t="s">
        <v>89</v>
      </c>
      <c r="E7" s="14"/>
    </row>
    <row r="8" spans="1:5" ht="63.75" customHeight="1">
      <c r="A8" s="14">
        <v>7</v>
      </c>
      <c r="B8" s="14" t="s">
        <v>91</v>
      </c>
      <c r="C8" s="14" t="s">
        <v>92</v>
      </c>
      <c r="D8" s="14" t="s">
        <v>91</v>
      </c>
      <c r="E8" s="14"/>
    </row>
    <row r="9" spans="1:5" ht="63.75" customHeight="1">
      <c r="A9" s="14">
        <v>8</v>
      </c>
      <c r="B9" s="14" t="s">
        <v>93</v>
      </c>
      <c r="C9" s="14" t="s">
        <v>94</v>
      </c>
      <c r="D9" s="14" t="s">
        <v>93</v>
      </c>
      <c r="E9" s="14"/>
    </row>
    <row r="10" spans="1:5" ht="63.75" customHeight="1">
      <c r="A10" s="14">
        <v>9</v>
      </c>
      <c r="B10" s="14" t="s">
        <v>95</v>
      </c>
      <c r="C10" s="14" t="s">
        <v>96</v>
      </c>
      <c r="D10" s="14" t="s">
        <v>95</v>
      </c>
      <c r="E10" s="14"/>
    </row>
    <row r="11" spans="1:5" ht="63.75" customHeight="1">
      <c r="A11" s="14">
        <v>10</v>
      </c>
      <c r="B11" s="14" t="s">
        <v>97</v>
      </c>
      <c r="C11" s="14" t="s">
        <v>98</v>
      </c>
      <c r="D11" s="14" t="s">
        <v>97</v>
      </c>
      <c r="E11" s="14"/>
    </row>
    <row r="12" spans="1:5" ht="63.75" customHeight="1">
      <c r="A12" s="14">
        <v>11</v>
      </c>
      <c r="B12" s="14" t="s">
        <v>99</v>
      </c>
      <c r="C12" s="14" t="s">
        <v>100</v>
      </c>
      <c r="D12" s="14" t="s">
        <v>99</v>
      </c>
      <c r="E12" s="14"/>
    </row>
    <row r="13" spans="1:5" ht="63.75" customHeight="1">
      <c r="A13" s="14">
        <v>12</v>
      </c>
      <c r="B13" s="14" t="s">
        <v>101</v>
      </c>
      <c r="C13" s="14" t="s">
        <v>102</v>
      </c>
      <c r="D13" s="14" t="s">
        <v>101</v>
      </c>
      <c r="E13" s="14"/>
    </row>
    <row r="14" spans="1:5" ht="63.75" customHeight="1">
      <c r="A14" s="14">
        <v>13</v>
      </c>
      <c r="B14" s="14" t="s">
        <v>103</v>
      </c>
      <c r="C14" s="14" t="s">
        <v>104</v>
      </c>
      <c r="D14" s="14" t="s">
        <v>103</v>
      </c>
      <c r="E14" s="14"/>
    </row>
    <row r="15" spans="1:5" ht="63.75" customHeight="1">
      <c r="A15" s="14">
        <v>14</v>
      </c>
      <c r="B15" s="14" t="s">
        <v>105</v>
      </c>
      <c r="C15" s="14" t="s">
        <v>106</v>
      </c>
      <c r="D15" s="14" t="s">
        <v>105</v>
      </c>
      <c r="E15" s="14"/>
    </row>
    <row r="16" spans="1:5" ht="63.75" customHeight="1">
      <c r="A16" s="14">
        <v>15</v>
      </c>
      <c r="B16" s="14" t="s">
        <v>107</v>
      </c>
      <c r="C16" s="14" t="s">
        <v>108</v>
      </c>
      <c r="D16" s="14" t="s">
        <v>107</v>
      </c>
      <c r="E16" s="14"/>
    </row>
    <row r="17" spans="1:5" ht="63.75" customHeight="1">
      <c r="A17" s="14">
        <v>16</v>
      </c>
      <c r="B17" s="14" t="s">
        <v>109</v>
      </c>
      <c r="C17" s="14" t="s">
        <v>110</v>
      </c>
      <c r="D17" s="14" t="s">
        <v>109</v>
      </c>
      <c r="E17" s="14"/>
    </row>
    <row r="18" spans="1:5" ht="63.75" customHeight="1">
      <c r="A18" s="14">
        <v>17</v>
      </c>
      <c r="B18" s="14" t="s">
        <v>111</v>
      </c>
      <c r="C18" s="14" t="s">
        <v>112</v>
      </c>
      <c r="D18" s="14" t="s">
        <v>111</v>
      </c>
      <c r="E18" s="14"/>
    </row>
    <row r="19" spans="1:5" ht="63.75" customHeight="1">
      <c r="A19" s="14">
        <v>18</v>
      </c>
      <c r="B19" s="14" t="s">
        <v>113</v>
      </c>
      <c r="C19" s="14" t="s">
        <v>114</v>
      </c>
      <c r="D19" s="14" t="s">
        <v>113</v>
      </c>
      <c r="E19" s="14"/>
    </row>
    <row r="20" spans="1:5" ht="63.75" customHeight="1">
      <c r="A20" s="14">
        <v>19</v>
      </c>
      <c r="B20" s="14" t="s">
        <v>115</v>
      </c>
      <c r="C20" s="14" t="s">
        <v>116</v>
      </c>
      <c r="D20" s="14" t="s">
        <v>115</v>
      </c>
      <c r="E20" s="14"/>
    </row>
    <row r="21" spans="1:5" ht="63.75" customHeight="1">
      <c r="A21" s="14">
        <v>20</v>
      </c>
      <c r="B21" s="14" t="s">
        <v>117</v>
      </c>
      <c r="C21" s="14" t="s">
        <v>118</v>
      </c>
      <c r="D21" s="14" t="s">
        <v>117</v>
      </c>
      <c r="E21" s="14"/>
    </row>
    <row r="22" spans="1:5" ht="63.75" customHeight="1">
      <c r="A22" s="14">
        <v>21</v>
      </c>
      <c r="B22" s="14" t="s">
        <v>119</v>
      </c>
      <c r="C22" s="14" t="s">
        <v>120</v>
      </c>
      <c r="D22" s="14" t="s">
        <v>119</v>
      </c>
      <c r="E22" s="14"/>
    </row>
    <row r="23" spans="1:5" ht="63.75" customHeight="1">
      <c r="A23" s="14">
        <v>22</v>
      </c>
      <c r="B23" s="14" t="s">
        <v>121</v>
      </c>
      <c r="C23" s="14" t="s">
        <v>122</v>
      </c>
      <c r="D23" s="14" t="s">
        <v>121</v>
      </c>
      <c r="E23" s="14"/>
    </row>
    <row r="24" spans="1:5" ht="63.75" customHeight="1">
      <c r="A24" s="14">
        <v>23</v>
      </c>
      <c r="B24" s="14" t="s">
        <v>123</v>
      </c>
      <c r="C24" s="14" t="s">
        <v>124</v>
      </c>
      <c r="D24" s="14" t="s">
        <v>123</v>
      </c>
      <c r="E24" s="14"/>
    </row>
    <row r="25" spans="1:5" ht="63.75" customHeight="1">
      <c r="A25" s="14">
        <v>24</v>
      </c>
      <c r="B25" s="14" t="s">
        <v>125</v>
      </c>
      <c r="C25" s="14" t="s">
        <v>126</v>
      </c>
      <c r="D25" s="14" t="s">
        <v>125</v>
      </c>
      <c r="E25" s="14"/>
    </row>
    <row r="26" spans="1:5" ht="63.75" customHeight="1">
      <c r="A26" s="14">
        <v>25</v>
      </c>
      <c r="B26" s="14" t="s">
        <v>127</v>
      </c>
      <c r="C26" s="14" t="s">
        <v>128</v>
      </c>
      <c r="D26" s="14" t="s">
        <v>127</v>
      </c>
      <c r="E26" s="14"/>
    </row>
    <row r="27" spans="1:5" ht="63.75" customHeight="1">
      <c r="A27" s="14">
        <v>26</v>
      </c>
      <c r="B27" s="14" t="s">
        <v>129</v>
      </c>
      <c r="C27" s="14" t="s">
        <v>130</v>
      </c>
      <c r="D27" s="14" t="s">
        <v>129</v>
      </c>
      <c r="E27" s="14"/>
    </row>
    <row r="28" spans="1:5" ht="63.75" customHeight="1">
      <c r="A28" s="14">
        <v>27</v>
      </c>
      <c r="B28" s="14" t="s">
        <v>131</v>
      </c>
      <c r="C28" s="14" t="s">
        <v>132</v>
      </c>
      <c r="D28" s="14" t="s">
        <v>131</v>
      </c>
      <c r="E28" s="14"/>
    </row>
    <row r="29" spans="1:5" ht="63.75" customHeight="1">
      <c r="A29" s="14">
        <v>28</v>
      </c>
      <c r="B29" s="14" t="s">
        <v>133</v>
      </c>
      <c r="C29" s="14" t="s">
        <v>134</v>
      </c>
      <c r="D29" s="14" t="s">
        <v>133</v>
      </c>
      <c r="E29" s="14"/>
    </row>
    <row r="30" spans="1:5" ht="63.75" customHeight="1">
      <c r="A30" s="14">
        <v>29</v>
      </c>
      <c r="B30" s="14" t="s">
        <v>135</v>
      </c>
      <c r="C30" s="14" t="s">
        <v>136</v>
      </c>
      <c r="D30" s="14" t="s">
        <v>135</v>
      </c>
      <c r="E30" s="14"/>
    </row>
    <row r="31" spans="1:5" ht="63.75" customHeight="1">
      <c r="A31" s="14">
        <v>30</v>
      </c>
      <c r="B31" s="14" t="s">
        <v>137</v>
      </c>
      <c r="C31" s="14" t="s">
        <v>138</v>
      </c>
      <c r="D31" s="14" t="s">
        <v>137</v>
      </c>
      <c r="E31" s="14"/>
    </row>
    <row r="32" spans="1:5" ht="63.75" customHeight="1">
      <c r="A32" s="14">
        <v>31</v>
      </c>
      <c r="B32" s="14" t="s">
        <v>139</v>
      </c>
      <c r="C32" s="14" t="s">
        <v>140</v>
      </c>
      <c r="D32" s="14" t="s">
        <v>139</v>
      </c>
      <c r="E32" s="14"/>
    </row>
    <row r="33" spans="1:5" ht="63.75" customHeight="1">
      <c r="A33" s="14">
        <v>32</v>
      </c>
      <c r="B33" s="14" t="s">
        <v>141</v>
      </c>
      <c r="C33" s="14" t="s">
        <v>142</v>
      </c>
      <c r="D33" s="14" t="s">
        <v>141</v>
      </c>
      <c r="E33" s="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78"/>
  <sheetViews>
    <sheetView topLeftCell="A61" workbookViewId="0">
      <selection activeCell="M4" sqref="M4"/>
    </sheetView>
  </sheetViews>
  <sheetFormatPr defaultRowHeight="15"/>
  <cols>
    <col min="1" max="1" width="5.5703125" customWidth="1"/>
    <col min="2" max="2" width="9.140625" customWidth="1"/>
    <col min="3" max="3" width="17.28515625" customWidth="1"/>
    <col min="4" max="4" width="6.42578125" customWidth="1"/>
    <col min="5" max="5" width="14.7109375" customWidth="1"/>
    <col min="6" max="6" width="6.5703125" customWidth="1"/>
  </cols>
  <sheetData>
    <row r="1" spans="1:11" ht="16.5" thickBot="1">
      <c r="A1" s="10" t="s">
        <v>77</v>
      </c>
      <c r="B1" s="11" t="s">
        <v>78</v>
      </c>
      <c r="C1" s="12" t="s">
        <v>164</v>
      </c>
      <c r="D1" s="13" t="s">
        <v>78</v>
      </c>
      <c r="E1" s="11" t="s">
        <v>165</v>
      </c>
      <c r="J1" t="s">
        <v>164</v>
      </c>
      <c r="K1" t="s">
        <v>69</v>
      </c>
    </row>
    <row r="2" spans="1:11" ht="19.5" customHeight="1">
      <c r="A2" s="14">
        <v>1</v>
      </c>
      <c r="B2" s="14" t="s">
        <v>79</v>
      </c>
      <c r="C2" s="14" t="s">
        <v>143</v>
      </c>
      <c r="D2" s="14" t="s">
        <v>79</v>
      </c>
      <c r="E2" s="14" t="s">
        <v>166</v>
      </c>
      <c r="J2" s="16">
        <v>14170</v>
      </c>
      <c r="K2" s="16">
        <v>21800</v>
      </c>
    </row>
    <row r="3" spans="1:11" ht="19.5" customHeight="1">
      <c r="A3" s="14">
        <v>2</v>
      </c>
      <c r="B3" s="14" t="s">
        <v>81</v>
      </c>
      <c r="C3" s="14" t="s">
        <v>144</v>
      </c>
      <c r="D3" s="14" t="s">
        <v>81</v>
      </c>
      <c r="E3" s="14" t="s">
        <v>167</v>
      </c>
      <c r="J3" s="16">
        <v>14600</v>
      </c>
      <c r="K3" s="16">
        <v>22460</v>
      </c>
    </row>
    <row r="4" spans="1:11" ht="19.5" customHeight="1">
      <c r="A4" s="14">
        <v>3</v>
      </c>
      <c r="B4" s="14" t="s">
        <v>83</v>
      </c>
      <c r="C4" s="14" t="s">
        <v>145</v>
      </c>
      <c r="D4" s="14" t="s">
        <v>83</v>
      </c>
      <c r="E4" s="14" t="s">
        <v>168</v>
      </c>
      <c r="J4" s="16">
        <v>15030</v>
      </c>
      <c r="K4" s="16">
        <v>23120</v>
      </c>
    </row>
    <row r="5" spans="1:11" ht="19.5" customHeight="1">
      <c r="A5" s="14">
        <v>4</v>
      </c>
      <c r="B5" s="14" t="s">
        <v>85</v>
      </c>
      <c r="C5" s="14" t="s">
        <v>146</v>
      </c>
      <c r="D5" s="14" t="s">
        <v>85</v>
      </c>
      <c r="E5" s="14" t="s">
        <v>169</v>
      </c>
      <c r="J5" s="16">
        <v>15460</v>
      </c>
      <c r="K5" s="16">
        <v>23780</v>
      </c>
    </row>
    <row r="6" spans="1:11" ht="19.5" customHeight="1">
      <c r="A6" s="14">
        <v>5</v>
      </c>
      <c r="B6" s="14" t="s">
        <v>87</v>
      </c>
      <c r="C6" s="14" t="s">
        <v>147</v>
      </c>
      <c r="D6" s="14" t="s">
        <v>87</v>
      </c>
      <c r="E6" s="14" t="s">
        <v>170</v>
      </c>
      <c r="J6" s="16">
        <v>15930</v>
      </c>
      <c r="K6" s="16">
        <v>24500</v>
      </c>
    </row>
    <row r="7" spans="1:11" ht="19.5" customHeight="1">
      <c r="A7" s="14">
        <v>6</v>
      </c>
      <c r="B7" s="14" t="s">
        <v>89</v>
      </c>
      <c r="C7" s="14" t="s">
        <v>198</v>
      </c>
      <c r="D7" s="14" t="s">
        <v>89</v>
      </c>
      <c r="E7" s="14" t="s">
        <v>171</v>
      </c>
      <c r="J7" s="16">
        <v>16400</v>
      </c>
      <c r="K7" s="16">
        <v>25220</v>
      </c>
    </row>
    <row r="8" spans="1:11" ht="19.5" customHeight="1">
      <c r="A8" s="14">
        <v>7</v>
      </c>
      <c r="B8" s="14" t="s">
        <v>91</v>
      </c>
      <c r="C8" s="14" t="s">
        <v>199</v>
      </c>
      <c r="D8" s="14" t="s">
        <v>91</v>
      </c>
      <c r="E8" s="14" t="s">
        <v>172</v>
      </c>
      <c r="J8" s="16">
        <v>16870</v>
      </c>
      <c r="K8" s="16">
        <v>25940</v>
      </c>
    </row>
    <row r="9" spans="1:11" ht="19.5" customHeight="1">
      <c r="A9" s="14">
        <v>8</v>
      </c>
      <c r="B9" s="14" t="s">
        <v>93</v>
      </c>
      <c r="C9" s="14" t="s">
        <v>200</v>
      </c>
      <c r="D9" s="14" t="s">
        <v>93</v>
      </c>
      <c r="E9" s="14" t="s">
        <v>173</v>
      </c>
      <c r="J9" s="16">
        <v>17380</v>
      </c>
      <c r="K9" s="16">
        <v>26720</v>
      </c>
    </row>
    <row r="10" spans="1:11" ht="19.5" customHeight="1">
      <c r="A10" s="14">
        <v>9</v>
      </c>
      <c r="B10" s="14" t="s">
        <v>95</v>
      </c>
      <c r="C10" s="14" t="s">
        <v>201</v>
      </c>
      <c r="D10" s="14" t="s">
        <v>95</v>
      </c>
      <c r="E10" s="14" t="s">
        <v>174</v>
      </c>
      <c r="J10" s="16">
        <v>17890</v>
      </c>
      <c r="K10" s="16">
        <v>27500</v>
      </c>
    </row>
    <row r="11" spans="1:11" ht="19.5" customHeight="1">
      <c r="A11" s="14">
        <v>10</v>
      </c>
      <c r="B11" s="14" t="s">
        <v>97</v>
      </c>
      <c r="C11" s="14" t="s">
        <v>202</v>
      </c>
      <c r="D11" s="14" t="s">
        <v>97</v>
      </c>
      <c r="E11" s="14" t="s">
        <v>175</v>
      </c>
      <c r="J11" s="16">
        <v>18400</v>
      </c>
      <c r="K11" s="16">
        <v>28280</v>
      </c>
    </row>
    <row r="12" spans="1:11" ht="19.5" customHeight="1">
      <c r="A12" s="14">
        <v>11</v>
      </c>
      <c r="B12" s="14" t="s">
        <v>99</v>
      </c>
      <c r="C12" s="14" t="s">
        <v>155</v>
      </c>
      <c r="D12" s="14" t="s">
        <v>99</v>
      </c>
      <c r="E12" s="14" t="s">
        <v>176</v>
      </c>
      <c r="J12" s="16">
        <v>18950</v>
      </c>
      <c r="K12" s="16">
        <v>29130</v>
      </c>
    </row>
    <row r="13" spans="1:11" ht="19.5" customHeight="1">
      <c r="A13" s="14">
        <v>12</v>
      </c>
      <c r="B13" s="14" t="s">
        <v>101</v>
      </c>
      <c r="C13" s="14" t="s">
        <v>156</v>
      </c>
      <c r="D13" s="14" t="s">
        <v>101</v>
      </c>
      <c r="E13" s="14" t="s">
        <v>177</v>
      </c>
      <c r="J13" s="16">
        <v>19500</v>
      </c>
      <c r="K13" s="16">
        <v>29980</v>
      </c>
    </row>
    <row r="14" spans="1:11" ht="19.5" customHeight="1">
      <c r="A14" s="14">
        <v>13</v>
      </c>
      <c r="B14" s="14" t="s">
        <v>103</v>
      </c>
      <c r="C14" s="14" t="s">
        <v>157</v>
      </c>
      <c r="D14" s="14" t="s">
        <v>103</v>
      </c>
      <c r="E14" s="14" t="s">
        <v>178</v>
      </c>
      <c r="J14" s="16">
        <v>20050</v>
      </c>
      <c r="K14" s="16">
        <v>30830</v>
      </c>
    </row>
    <row r="15" spans="1:11" ht="19.5" customHeight="1">
      <c r="A15" s="14">
        <v>14</v>
      </c>
      <c r="B15" s="14" t="s">
        <v>105</v>
      </c>
      <c r="C15" s="14" t="s">
        <v>207</v>
      </c>
      <c r="D15" s="14" t="s">
        <v>105</v>
      </c>
      <c r="E15" s="14" t="s">
        <v>179</v>
      </c>
      <c r="J15" s="16">
        <v>20640</v>
      </c>
      <c r="K15" s="16">
        <v>31750</v>
      </c>
    </row>
    <row r="16" spans="1:11" ht="19.5" customHeight="1">
      <c r="A16" s="14">
        <v>15</v>
      </c>
      <c r="B16" s="14" t="s">
        <v>107</v>
      </c>
      <c r="C16" s="14" t="s">
        <v>148</v>
      </c>
      <c r="D16" s="14" t="s">
        <v>107</v>
      </c>
      <c r="E16" s="14" t="s">
        <v>180</v>
      </c>
      <c r="J16" s="16">
        <v>21230</v>
      </c>
      <c r="K16" s="16">
        <v>32670</v>
      </c>
    </row>
    <row r="17" spans="1:11" ht="19.5" customHeight="1">
      <c r="A17" s="14">
        <v>16</v>
      </c>
      <c r="B17" s="14" t="s">
        <v>109</v>
      </c>
      <c r="C17" s="14" t="s">
        <v>149</v>
      </c>
      <c r="D17" s="14" t="s">
        <v>109</v>
      </c>
      <c r="E17" s="14" t="s">
        <v>181</v>
      </c>
      <c r="J17" s="16">
        <v>21820</v>
      </c>
      <c r="K17" s="16">
        <v>33590</v>
      </c>
    </row>
    <row r="18" spans="1:11" ht="19.5" customHeight="1">
      <c r="A18" s="14">
        <v>17</v>
      </c>
      <c r="B18" s="14" t="s">
        <v>111</v>
      </c>
      <c r="C18" s="14" t="s">
        <v>46</v>
      </c>
      <c r="D18" s="14" t="s">
        <v>111</v>
      </c>
      <c r="E18" s="14" t="s">
        <v>182</v>
      </c>
      <c r="J18" s="16">
        <v>22460</v>
      </c>
      <c r="K18" s="16">
        <v>34580</v>
      </c>
    </row>
    <row r="19" spans="1:11" ht="19.5" customHeight="1">
      <c r="A19" s="14">
        <v>18</v>
      </c>
      <c r="B19" s="14" t="s">
        <v>113</v>
      </c>
      <c r="C19" s="14" t="s">
        <v>150</v>
      </c>
      <c r="D19" s="14" t="s">
        <v>113</v>
      </c>
      <c r="E19" s="14" t="s">
        <v>183</v>
      </c>
      <c r="J19" s="16">
        <v>23100</v>
      </c>
      <c r="K19" s="16">
        <v>35570</v>
      </c>
    </row>
    <row r="20" spans="1:11" ht="19.5" customHeight="1">
      <c r="A20" s="14">
        <v>19</v>
      </c>
      <c r="B20" s="14" t="s">
        <v>115</v>
      </c>
      <c r="C20" s="14" t="s">
        <v>151</v>
      </c>
      <c r="D20" s="14" t="s">
        <v>115</v>
      </c>
      <c r="E20" s="14" t="s">
        <v>184</v>
      </c>
      <c r="J20" s="16">
        <v>23740</v>
      </c>
      <c r="K20" s="16">
        <v>36560</v>
      </c>
    </row>
    <row r="21" spans="1:11" ht="19.5" customHeight="1">
      <c r="A21" s="14">
        <v>20</v>
      </c>
      <c r="B21" s="14" t="s">
        <v>117</v>
      </c>
      <c r="C21" s="14" t="s">
        <v>152</v>
      </c>
      <c r="D21" s="14" t="s">
        <v>117</v>
      </c>
      <c r="E21" s="14" t="s">
        <v>186</v>
      </c>
      <c r="J21" s="16">
        <v>24440</v>
      </c>
      <c r="K21" s="16">
        <v>37640</v>
      </c>
    </row>
    <row r="22" spans="1:11" ht="19.5" customHeight="1">
      <c r="A22" s="14">
        <v>21</v>
      </c>
      <c r="B22" s="14" t="s">
        <v>119</v>
      </c>
      <c r="C22" s="14" t="s">
        <v>153</v>
      </c>
      <c r="D22" s="14" t="s">
        <v>119</v>
      </c>
      <c r="E22" s="14" t="s">
        <v>185</v>
      </c>
      <c r="J22" s="16">
        <v>25140</v>
      </c>
      <c r="K22" s="16">
        <v>38720</v>
      </c>
    </row>
    <row r="23" spans="1:11" ht="19.5" customHeight="1">
      <c r="A23" s="14">
        <v>22</v>
      </c>
      <c r="B23" s="14" t="s">
        <v>121</v>
      </c>
      <c r="C23" s="14" t="s">
        <v>154</v>
      </c>
      <c r="D23" s="14" t="s">
        <v>121</v>
      </c>
      <c r="E23" s="14" t="s">
        <v>187</v>
      </c>
      <c r="J23" s="16">
        <v>25840</v>
      </c>
      <c r="K23" s="16">
        <v>39800</v>
      </c>
    </row>
    <row r="24" spans="1:11" ht="19.5" customHeight="1">
      <c r="A24" s="14">
        <v>23</v>
      </c>
      <c r="B24" s="14" t="s">
        <v>123</v>
      </c>
      <c r="C24" s="14" t="s">
        <v>158</v>
      </c>
      <c r="D24" s="14" t="s">
        <v>123</v>
      </c>
      <c r="E24" s="14" t="s">
        <v>188</v>
      </c>
      <c r="J24" s="16">
        <v>26600</v>
      </c>
      <c r="K24" s="16">
        <v>40970</v>
      </c>
    </row>
    <row r="25" spans="1:11" ht="19.5" customHeight="1">
      <c r="A25" s="14">
        <v>24</v>
      </c>
      <c r="B25" s="14" t="s">
        <v>125</v>
      </c>
      <c r="C25" s="14" t="s">
        <v>159</v>
      </c>
      <c r="D25" s="14" t="s">
        <v>125</v>
      </c>
      <c r="E25" s="14" t="s">
        <v>189</v>
      </c>
      <c r="J25" s="16">
        <v>27360</v>
      </c>
      <c r="K25" s="16">
        <v>42140</v>
      </c>
    </row>
    <row r="26" spans="1:11" ht="19.5" customHeight="1">
      <c r="A26" s="14">
        <v>25</v>
      </c>
      <c r="B26" s="14" t="s">
        <v>127</v>
      </c>
      <c r="C26" s="14" t="s">
        <v>203</v>
      </c>
      <c r="D26" s="14" t="s">
        <v>127</v>
      </c>
      <c r="E26" s="14" t="s">
        <v>190</v>
      </c>
      <c r="J26" s="16">
        <v>28120</v>
      </c>
      <c r="K26" s="16">
        <v>43310</v>
      </c>
    </row>
    <row r="27" spans="1:11" ht="19.5" customHeight="1">
      <c r="A27" s="14">
        <v>26</v>
      </c>
      <c r="B27" s="14" t="s">
        <v>129</v>
      </c>
      <c r="C27" s="14" t="s">
        <v>204</v>
      </c>
      <c r="D27" s="14" t="s">
        <v>129</v>
      </c>
      <c r="E27" s="14" t="s">
        <v>191</v>
      </c>
      <c r="J27" s="16">
        <v>28940</v>
      </c>
      <c r="K27" s="16">
        <v>44570</v>
      </c>
    </row>
    <row r="28" spans="1:11" ht="19.5" customHeight="1">
      <c r="A28" s="14">
        <v>27</v>
      </c>
      <c r="B28" s="14" t="s">
        <v>131</v>
      </c>
      <c r="C28" s="14" t="s">
        <v>205</v>
      </c>
      <c r="D28" s="14" t="s">
        <v>131</v>
      </c>
      <c r="E28" s="14" t="s">
        <v>192</v>
      </c>
      <c r="J28" s="16">
        <v>29760</v>
      </c>
      <c r="K28" s="16">
        <v>45830</v>
      </c>
    </row>
    <row r="29" spans="1:11" ht="19.5" customHeight="1">
      <c r="A29" s="14">
        <v>28</v>
      </c>
      <c r="B29" s="14" t="s">
        <v>133</v>
      </c>
      <c r="C29" s="14" t="s">
        <v>206</v>
      </c>
      <c r="D29" s="14" t="s">
        <v>133</v>
      </c>
      <c r="E29" s="14" t="s">
        <v>193</v>
      </c>
      <c r="J29" s="16">
        <v>30580</v>
      </c>
      <c r="K29" s="16">
        <v>47090</v>
      </c>
    </row>
    <row r="30" spans="1:11" ht="19.5" customHeight="1">
      <c r="A30" s="14">
        <v>29</v>
      </c>
      <c r="B30" s="14" t="s">
        <v>135</v>
      </c>
      <c r="C30" s="14" t="s">
        <v>163</v>
      </c>
      <c r="D30" s="14" t="s">
        <v>135</v>
      </c>
      <c r="E30" s="14" t="s">
        <v>194</v>
      </c>
      <c r="J30" s="16">
        <v>31460</v>
      </c>
      <c r="K30" s="16">
        <v>48440</v>
      </c>
    </row>
    <row r="31" spans="1:11" ht="19.5" customHeight="1">
      <c r="A31" s="14">
        <v>30</v>
      </c>
      <c r="B31" s="14" t="s">
        <v>137</v>
      </c>
      <c r="C31" s="14" t="s">
        <v>162</v>
      </c>
      <c r="D31" s="14" t="s">
        <v>137</v>
      </c>
      <c r="E31" s="14" t="s">
        <v>195</v>
      </c>
      <c r="J31" s="16">
        <v>32340</v>
      </c>
      <c r="K31" s="16">
        <v>49790</v>
      </c>
    </row>
    <row r="32" spans="1:11" ht="19.5" customHeight="1">
      <c r="A32" s="14">
        <v>31</v>
      </c>
      <c r="B32" s="14" t="s">
        <v>139</v>
      </c>
      <c r="C32" s="14" t="s">
        <v>161</v>
      </c>
      <c r="D32" s="14" t="s">
        <v>139</v>
      </c>
      <c r="E32" s="14" t="s">
        <v>196</v>
      </c>
      <c r="J32" s="16">
        <v>33220</v>
      </c>
      <c r="K32" s="16">
        <v>51140</v>
      </c>
    </row>
    <row r="33" spans="1:11" ht="19.5" customHeight="1">
      <c r="A33" s="14">
        <v>32</v>
      </c>
      <c r="B33" s="14" t="s">
        <v>141</v>
      </c>
      <c r="C33" s="14" t="s">
        <v>160</v>
      </c>
      <c r="D33" s="14" t="s">
        <v>141</v>
      </c>
      <c r="E33" s="14" t="s">
        <v>197</v>
      </c>
      <c r="J33" s="16">
        <v>34170</v>
      </c>
      <c r="K33" s="16">
        <v>52600</v>
      </c>
    </row>
    <row r="34" spans="1:11">
      <c r="J34" s="16">
        <v>35120</v>
      </c>
      <c r="K34" s="16">
        <v>54060</v>
      </c>
    </row>
    <row r="35" spans="1:11">
      <c r="J35" s="16">
        <v>36070</v>
      </c>
      <c r="K35" s="16">
        <v>55520</v>
      </c>
    </row>
    <row r="36" spans="1:11">
      <c r="J36" s="16">
        <v>37100</v>
      </c>
      <c r="K36" s="16">
        <v>57100</v>
      </c>
    </row>
    <row r="37" spans="1:11">
      <c r="J37" s="16">
        <v>38130</v>
      </c>
      <c r="K37" s="16">
        <v>58680</v>
      </c>
    </row>
    <row r="38" spans="1:11">
      <c r="J38" s="16">
        <v>39160</v>
      </c>
      <c r="K38" s="16">
        <v>60260</v>
      </c>
    </row>
    <row r="39" spans="1:11">
      <c r="J39" s="16">
        <v>40270</v>
      </c>
      <c r="K39" s="16">
        <v>61960</v>
      </c>
    </row>
    <row r="40" spans="1:11">
      <c r="J40" s="16">
        <v>41380</v>
      </c>
      <c r="K40" s="16">
        <v>63660</v>
      </c>
    </row>
    <row r="41" spans="1:11">
      <c r="J41" s="16">
        <v>42490</v>
      </c>
      <c r="K41" s="16">
        <v>65360</v>
      </c>
    </row>
    <row r="42" spans="1:11">
      <c r="J42" s="16">
        <v>43680</v>
      </c>
      <c r="K42" s="16">
        <v>67190</v>
      </c>
    </row>
    <row r="43" spans="1:11">
      <c r="J43" s="16">
        <v>44870</v>
      </c>
      <c r="K43" s="16">
        <v>69020</v>
      </c>
    </row>
    <row r="44" spans="1:11">
      <c r="J44" s="16">
        <v>46060</v>
      </c>
      <c r="K44" s="16">
        <v>70850</v>
      </c>
    </row>
    <row r="45" spans="1:11">
      <c r="J45" s="16">
        <v>47330</v>
      </c>
      <c r="K45" s="16">
        <v>72810</v>
      </c>
    </row>
    <row r="46" spans="1:11">
      <c r="J46" s="16">
        <v>48600</v>
      </c>
      <c r="K46" s="16">
        <v>74770</v>
      </c>
    </row>
    <row r="47" spans="1:11">
      <c r="J47" s="16">
        <v>49870</v>
      </c>
      <c r="K47" s="16">
        <v>76730</v>
      </c>
    </row>
    <row r="48" spans="1:11">
      <c r="J48" s="16">
        <v>51230</v>
      </c>
      <c r="K48" s="16">
        <v>78820</v>
      </c>
    </row>
    <row r="49" spans="10:11">
      <c r="J49" s="16">
        <v>52590</v>
      </c>
      <c r="K49" s="16">
        <v>80910</v>
      </c>
    </row>
    <row r="50" spans="10:11">
      <c r="J50" s="16">
        <v>53950</v>
      </c>
      <c r="K50" s="16">
        <v>83000</v>
      </c>
    </row>
    <row r="51" spans="10:11">
      <c r="J51" s="16">
        <v>55410</v>
      </c>
      <c r="K51" s="16">
        <v>85240</v>
      </c>
    </row>
    <row r="52" spans="10:11">
      <c r="J52" s="16">
        <v>56870</v>
      </c>
      <c r="K52" s="16">
        <v>87480</v>
      </c>
    </row>
    <row r="53" spans="10:11">
      <c r="J53" s="16">
        <v>58330</v>
      </c>
      <c r="K53" s="16">
        <v>89720</v>
      </c>
    </row>
    <row r="54" spans="10:11">
      <c r="J54" s="16">
        <v>59890</v>
      </c>
      <c r="K54" s="16">
        <v>92110</v>
      </c>
    </row>
    <row r="55" spans="10:11">
      <c r="J55" s="16">
        <v>61450</v>
      </c>
      <c r="K55" s="16">
        <v>94500</v>
      </c>
    </row>
    <row r="56" spans="10:11">
      <c r="J56" s="16">
        <v>63010</v>
      </c>
      <c r="K56" s="16">
        <v>96890</v>
      </c>
    </row>
    <row r="57" spans="10:11">
      <c r="J57" s="16">
        <v>64670</v>
      </c>
      <c r="K57" s="16">
        <v>99430</v>
      </c>
    </row>
    <row r="58" spans="10:11">
      <c r="J58" s="16">
        <v>66330</v>
      </c>
      <c r="K58" s="16">
        <v>101970</v>
      </c>
    </row>
    <row r="59" spans="10:11">
      <c r="J59" s="16">
        <v>67990</v>
      </c>
      <c r="K59" s="16">
        <v>104510</v>
      </c>
    </row>
    <row r="60" spans="10:11">
      <c r="J60" s="16">
        <v>69750</v>
      </c>
      <c r="K60" s="16">
        <v>107210</v>
      </c>
    </row>
    <row r="61" spans="10:11">
      <c r="J61" s="16">
        <v>71510</v>
      </c>
      <c r="K61" s="16">
        <v>109910</v>
      </c>
    </row>
    <row r="62" spans="10:11">
      <c r="J62" s="16">
        <v>73270</v>
      </c>
      <c r="K62" s="16">
        <v>112610</v>
      </c>
    </row>
    <row r="63" spans="10:11">
      <c r="J63" s="16">
        <v>75150</v>
      </c>
      <c r="K63" s="16">
        <v>115500</v>
      </c>
    </row>
    <row r="64" spans="10:11">
      <c r="J64" s="16">
        <v>77030</v>
      </c>
      <c r="K64" s="16">
        <v>118390</v>
      </c>
    </row>
    <row r="65" spans="10:11">
      <c r="J65" s="16">
        <v>78910</v>
      </c>
      <c r="K65" s="16">
        <v>121280</v>
      </c>
    </row>
    <row r="66" spans="10:11">
      <c r="J66" s="16">
        <v>80930</v>
      </c>
      <c r="K66" s="16">
        <v>124380</v>
      </c>
    </row>
    <row r="67" spans="10:11">
      <c r="J67" s="16">
        <v>82950</v>
      </c>
      <c r="K67" s="16">
        <v>127480</v>
      </c>
    </row>
    <row r="68" spans="10:11">
      <c r="J68" s="16">
        <v>84970</v>
      </c>
      <c r="K68" s="16">
        <v>133900</v>
      </c>
    </row>
    <row r="69" spans="10:11">
      <c r="J69" s="16">
        <v>87130</v>
      </c>
      <c r="K69" s="16">
        <v>137220</v>
      </c>
    </row>
    <row r="70" spans="10:11">
      <c r="J70" s="16">
        <v>89290</v>
      </c>
      <c r="K70" s="16">
        <v>140540</v>
      </c>
    </row>
    <row r="71" spans="10:11">
      <c r="J71" s="16">
        <v>91450</v>
      </c>
      <c r="K71" s="16">
        <v>144150</v>
      </c>
    </row>
    <row r="72" spans="10:11">
      <c r="J72" s="16">
        <v>93780</v>
      </c>
      <c r="K72" s="16">
        <v>144150</v>
      </c>
    </row>
    <row r="73" spans="10:11">
      <c r="J73" s="16">
        <v>96110</v>
      </c>
      <c r="K73" s="16">
        <v>147760</v>
      </c>
    </row>
    <row r="74" spans="10:11">
      <c r="J74" s="16">
        <v>98440</v>
      </c>
      <c r="K74" s="16">
        <v>151370</v>
      </c>
    </row>
    <row r="75" spans="10:11">
      <c r="J75" s="16">
        <v>100770</v>
      </c>
      <c r="K75" s="16">
        <v>154980</v>
      </c>
    </row>
    <row r="76" spans="10:11">
      <c r="J76" s="16">
        <v>103290</v>
      </c>
      <c r="K76" s="16">
        <v>158880</v>
      </c>
    </row>
    <row r="77" spans="10:11">
      <c r="J77" s="16">
        <v>105810</v>
      </c>
      <c r="K77" s="16">
        <v>162780</v>
      </c>
    </row>
    <row r="78" spans="10:11">
      <c r="J78" s="16">
        <v>108330</v>
      </c>
      <c r="K78" s="16">
        <v>166680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SHEET</vt:lpstr>
      <vt:lpstr>PROCEEDINGS</vt:lpstr>
      <vt:lpstr>Sheet3</vt:lpstr>
      <vt:lpstr>Sheet4</vt:lpstr>
      <vt:lpstr>MASTER SCALE</vt:lpstr>
      <vt:lpstr>'DATA SHEET'!Print_Area</vt:lpstr>
      <vt:lpstr>PROCEEDINGS!Print_Area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NAGARAJU</dc:creator>
  <cp:lastModifiedBy>yser</cp:lastModifiedBy>
  <cp:lastPrinted>2022-02-21T05:44:14Z</cp:lastPrinted>
  <dcterms:created xsi:type="dcterms:W3CDTF">2022-02-14T04:35:02Z</dcterms:created>
  <dcterms:modified xsi:type="dcterms:W3CDTF">2022-02-21T07:52:18Z</dcterms:modified>
</cp:coreProperties>
</file>